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0" yWindow="6468" windowWidth="15312" windowHeight="8244"/>
  </bookViews>
  <sheets>
    <sheet name="Sheet1" sheetId="1" r:id="rId1"/>
    <sheet name="Purpose-CIs" sheetId="2" r:id="rId2"/>
    <sheet name="COD Strds" sheetId="3" r:id="rId3"/>
    <sheet name="Sales Chs" sheetId="4" r:id="rId4"/>
    <sheet name="Spl rep-Meth" sheetId="5" r:id="rId5"/>
    <sheet name="Sheet6" sheetId="6" r:id="rId6"/>
    <sheet name="Sheet7" sheetId="7" r:id="rId7"/>
    <sheet name="Sheet8" sheetId="8" r:id="rId8"/>
    <sheet name="Sheet10" sheetId="10" r:id="rId9"/>
    <sheet name="Sheet9" sheetId="9" r:id="rId10"/>
    <sheet name="Sheet11" sheetId="11" r:id="rId11"/>
  </sheets>
  <definedNames>
    <definedName name="_xlnm.Print_Area" localSheetId="1">'Purpose-CIs'!$A$1:$U$55</definedName>
    <definedName name="_xlnm.Print_Titles" localSheetId="1">'Purpose-CIs'!$A:$A,'Purpose-CIs'!$1:$1</definedName>
  </definedNames>
  <calcPr calcId="125725"/>
</workbook>
</file>

<file path=xl/calcChain.xml><?xml version="1.0" encoding="utf-8"?>
<calcChain xmlns="http://schemas.openxmlformats.org/spreadsheetml/2006/main">
  <c r="HH54" i="1"/>
  <c r="G54" i="6"/>
  <c r="E54"/>
  <c r="K56" i="4"/>
  <c r="AQ58" i="1"/>
  <c r="AQ57"/>
  <c r="AQ56"/>
  <c r="EU57"/>
  <c r="AT57"/>
  <c r="AT58"/>
  <c r="AT56"/>
  <c r="AT55"/>
  <c r="FW99"/>
  <c r="G53" i="2"/>
  <c r="F53"/>
  <c r="E53"/>
  <c r="D53"/>
  <c r="C53"/>
  <c r="G99"/>
  <c r="G54"/>
  <c r="F99"/>
  <c r="F54"/>
  <c r="E99"/>
  <c r="E54"/>
  <c r="D99"/>
  <c r="D54"/>
  <c r="C99"/>
  <c r="C54"/>
  <c r="K57" i="3"/>
  <c r="J57"/>
  <c r="C55" i="11"/>
  <c r="C54"/>
  <c r="I57" i="3"/>
  <c r="HC54" i="1"/>
  <c r="HB54"/>
  <c r="H57" i="3"/>
  <c r="G57"/>
  <c r="B54" i="2"/>
  <c r="CY56" i="1"/>
  <c r="CY55"/>
  <c r="CY54"/>
  <c r="AM54"/>
  <c r="AT54"/>
  <c r="AQ54"/>
  <c r="AK54"/>
  <c r="D54"/>
  <c r="HH99"/>
  <c r="HI99"/>
  <c r="HJ99"/>
  <c r="HD99"/>
  <c r="HF99"/>
  <c r="HE99"/>
  <c r="HC99"/>
  <c r="HB99"/>
  <c r="HA99"/>
  <c r="C102" i="8"/>
  <c r="C101"/>
  <c r="C100"/>
  <c r="C58"/>
  <c r="C57"/>
  <c r="C56"/>
  <c r="C55"/>
  <c r="B102"/>
  <c r="B101"/>
  <c r="B100"/>
  <c r="B58"/>
  <c r="B57"/>
  <c r="B56"/>
  <c r="B55"/>
  <c r="A100"/>
  <c r="A55"/>
  <c r="I54" i="6"/>
  <c r="H99"/>
  <c r="F99"/>
  <c r="H54"/>
  <c r="F54"/>
  <c r="B99"/>
  <c r="B54"/>
  <c r="C100"/>
  <c r="C99"/>
  <c r="C56"/>
  <c r="C55"/>
  <c r="C54"/>
  <c r="A99"/>
  <c r="A54"/>
  <c r="N55" i="7"/>
  <c r="G55"/>
  <c r="I100"/>
  <c r="I55"/>
  <c r="H100"/>
  <c r="H55"/>
  <c r="M100"/>
  <c r="M55"/>
  <c r="L100"/>
  <c r="L55"/>
  <c r="K100"/>
  <c r="K55"/>
  <c r="J100"/>
  <c r="J55"/>
  <c r="F100"/>
  <c r="F55"/>
  <c r="E100"/>
  <c r="E55"/>
  <c r="D100"/>
  <c r="D55"/>
  <c r="C100"/>
  <c r="C55"/>
  <c r="B100"/>
  <c r="B55"/>
  <c r="A100"/>
  <c r="A55"/>
  <c r="Q99" i="1"/>
  <c r="HX99"/>
  <c r="HU100"/>
  <c r="HU99"/>
  <c r="HU101" s="1"/>
  <c r="HS99"/>
  <c r="HR99"/>
  <c r="HQ99"/>
  <c r="HP99"/>
  <c r="HO99"/>
  <c r="HN99"/>
  <c r="HM99"/>
  <c r="HL99"/>
  <c r="HK99"/>
  <c r="GY102"/>
  <c r="GY101"/>
  <c r="GY100"/>
  <c r="GY99"/>
  <c r="GV99"/>
  <c r="GU99"/>
  <c r="GT99"/>
  <c r="GS99"/>
  <c r="GQ100"/>
  <c r="GQ99"/>
  <c r="GF100"/>
  <c r="GF99"/>
  <c r="GD100"/>
  <c r="GD99"/>
  <c r="GB99"/>
  <c r="GA99"/>
  <c r="FZ99"/>
  <c r="FY99"/>
  <c r="FX99"/>
  <c r="FU100"/>
  <c r="FU99"/>
  <c r="FT101"/>
  <c r="FT100"/>
  <c r="FT99"/>
  <c r="FS100"/>
  <c r="FS99"/>
  <c r="FQ101"/>
  <c r="FQ100"/>
  <c r="FQ99"/>
  <c r="FO99"/>
  <c r="FN99"/>
  <c r="FM99"/>
  <c r="FL99"/>
  <c r="FK99"/>
  <c r="FH99"/>
  <c r="FA99"/>
  <c r="EZ99"/>
  <c r="EY99"/>
  <c r="EX99"/>
  <c r="EU101"/>
  <c r="EU100"/>
  <c r="EU99"/>
  <c r="ES101"/>
  <c r="ES100"/>
  <c r="ES99"/>
  <c r="ER100"/>
  <c r="ER99"/>
  <c r="EP100"/>
  <c r="EP99"/>
  <c r="EM99"/>
  <c r="EL99"/>
  <c r="EK99"/>
  <c r="EI100"/>
  <c r="EI99"/>
  <c r="EG100"/>
  <c r="EG99"/>
  <c r="EE99"/>
  <c r="ED99"/>
  <c r="EC99"/>
  <c r="EB99"/>
  <c r="EA99"/>
  <c r="DZ99"/>
  <c r="DY99"/>
  <c r="DW100"/>
  <c r="DW99"/>
  <c r="DV100"/>
  <c r="DV99"/>
  <c r="DU101"/>
  <c r="DU100"/>
  <c r="DU99"/>
  <c r="DS100"/>
  <c r="DS99"/>
  <c r="DQ99"/>
  <c r="DP99"/>
  <c r="DO99"/>
  <c r="DN99"/>
  <c r="DM99"/>
  <c r="DL99"/>
  <c r="DK99"/>
  <c r="DJ99"/>
  <c r="DG99"/>
  <c r="DF99"/>
  <c r="CX101"/>
  <c r="CX100"/>
  <c r="CW100"/>
  <c r="CX99"/>
  <c r="CW99"/>
  <c r="CU99"/>
  <c r="CT99"/>
  <c r="CS99"/>
  <c r="CR99"/>
  <c r="CQ99"/>
  <c r="CP99"/>
  <c r="CO99"/>
  <c r="CN99"/>
  <c r="CM99"/>
  <c r="CL99"/>
  <c r="CK99"/>
  <c r="CJ99"/>
  <c r="CI99"/>
  <c r="CH99"/>
  <c r="CG99"/>
  <c r="CD100"/>
  <c r="CD99"/>
  <c r="CB104"/>
  <c r="CB102"/>
  <c r="CB101"/>
  <c r="CB100"/>
  <c r="CB99"/>
  <c r="BZ99"/>
  <c r="BX99"/>
  <c r="BW99"/>
  <c r="BV99"/>
  <c r="BU99"/>
  <c r="BR99"/>
  <c r="BQ99"/>
  <c r="BP99"/>
  <c r="BO99"/>
  <c r="BN99"/>
  <c r="BM99"/>
  <c r="BL99"/>
  <c r="BI99"/>
  <c r="BH99"/>
  <c r="BG99"/>
  <c r="BF99"/>
  <c r="BE99"/>
  <c r="BD99"/>
  <c r="BC99"/>
  <c r="BB99"/>
  <c r="AZ99"/>
  <c r="AY99"/>
  <c r="AW100"/>
  <c r="AW99"/>
  <c r="AV99"/>
  <c r="AT100"/>
  <c r="AT99"/>
  <c r="AR100"/>
  <c r="AR99"/>
  <c r="AQ100"/>
  <c r="AQ99"/>
  <c r="AM101"/>
  <c r="AM100"/>
  <c r="AM99"/>
  <c r="AK102"/>
  <c r="AK101"/>
  <c r="AK100"/>
  <c r="AK99"/>
  <c r="AI100"/>
  <c r="AI99"/>
  <c r="AG99"/>
  <c r="AF99"/>
  <c r="AE99"/>
  <c r="AD99"/>
  <c r="AC99"/>
  <c r="AB99"/>
  <c r="AA99"/>
  <c r="V100"/>
  <c r="V99"/>
  <c r="U100"/>
  <c r="U99"/>
  <c r="T99"/>
  <c r="S99"/>
  <c r="R99"/>
  <c r="P99"/>
  <c r="O99"/>
  <c r="N99"/>
  <c r="M99"/>
  <c r="L99"/>
  <c r="J99"/>
  <c r="G99"/>
  <c r="E99"/>
  <c r="D99"/>
  <c r="C99"/>
  <c r="B99"/>
  <c r="A99"/>
  <c r="DS56"/>
  <c r="FS57"/>
  <c r="FQ57"/>
  <c r="EG56"/>
  <c r="DV56"/>
  <c r="DU57"/>
  <c r="DU56"/>
  <c r="DE54"/>
  <c r="CZ54"/>
  <c r="DA54"/>
  <c r="DB54"/>
  <c r="DC54"/>
  <c r="DD54"/>
  <c r="AP54"/>
  <c r="GZ54"/>
  <c r="HA54"/>
  <c r="GY56"/>
  <c r="GY57"/>
  <c r="GQ56"/>
  <c r="GG54"/>
  <c r="GD56"/>
  <c r="FU56"/>
  <c r="EN54"/>
  <c r="EI56"/>
  <c r="DW56"/>
  <c r="CB56"/>
  <c r="AY55"/>
  <c r="AY54"/>
  <c r="D101"/>
  <c r="AF54"/>
  <c r="AC54"/>
  <c r="HU55"/>
  <c r="HU54"/>
  <c r="HR54"/>
  <c r="HQ54"/>
  <c r="HP54"/>
  <c r="HO54"/>
  <c r="HN54"/>
  <c r="HM54"/>
  <c r="HK54"/>
  <c r="HJ54"/>
  <c r="HI54"/>
  <c r="HG54"/>
  <c r="HF54"/>
  <c r="HE54"/>
  <c r="HD54"/>
  <c r="GY55"/>
  <c r="GY54"/>
  <c r="GW54"/>
  <c r="GV54"/>
  <c r="GU54"/>
  <c r="GT54"/>
  <c r="GS54"/>
  <c r="GQ55"/>
  <c r="GQ54"/>
  <c r="GN54"/>
  <c r="GM54"/>
  <c r="GL54"/>
  <c r="GK54"/>
  <c r="GJ54"/>
  <c r="GI54"/>
  <c r="GH54"/>
  <c r="GF55"/>
  <c r="GF54"/>
  <c r="J56" i="4"/>
  <c r="I57"/>
  <c r="I56"/>
  <c r="H56"/>
  <c r="G56"/>
  <c r="F56"/>
  <c r="E56"/>
  <c r="D56"/>
  <c r="B57"/>
  <c r="B56"/>
  <c r="A56"/>
  <c r="GE54" i="1"/>
  <c r="GD55"/>
  <c r="GD54"/>
  <c r="GC54"/>
  <c r="GB54"/>
  <c r="GA54"/>
  <c r="FZ54"/>
  <c r="FY54"/>
  <c r="FX54"/>
  <c r="FW54"/>
  <c r="FV54"/>
  <c r="FU55"/>
  <c r="FU54"/>
  <c r="FT56"/>
  <c r="FT55"/>
  <c r="FT54"/>
  <c r="FS56"/>
  <c r="FS55"/>
  <c r="FS54"/>
  <c r="FQ56"/>
  <c r="FQ55"/>
  <c r="FQ54"/>
  <c r="FP54"/>
  <c r="FO54"/>
  <c r="FN54"/>
  <c r="FM54"/>
  <c r="FL54"/>
  <c r="FK54"/>
  <c r="FH55"/>
  <c r="FH54"/>
  <c r="A57" i="3"/>
  <c r="FA54" i="1"/>
  <c r="EZ54"/>
  <c r="EY54"/>
  <c r="EX54"/>
  <c r="EU56"/>
  <c r="EU55"/>
  <c r="EU54"/>
  <c r="ES56"/>
  <c r="ES55"/>
  <c r="ES54"/>
  <c r="ER56"/>
  <c r="ER55"/>
  <c r="ER54"/>
  <c r="EP55"/>
  <c r="EP54"/>
  <c r="EO54"/>
  <c r="EM54"/>
  <c r="EL54"/>
  <c r="EK54"/>
  <c r="EI55"/>
  <c r="EI54"/>
  <c r="EG55"/>
  <c r="EG54"/>
  <c r="DY62"/>
  <c r="DY61"/>
  <c r="DY59"/>
  <c r="DY58"/>
  <c r="DY57"/>
  <c r="DY56"/>
  <c r="DY55"/>
  <c r="EF54"/>
  <c r="EE54"/>
  <c r="ED54"/>
  <c r="EC54"/>
  <c r="EB54"/>
  <c r="EA54"/>
  <c r="DZ54"/>
  <c r="DY54"/>
  <c r="DW55"/>
  <c r="DV55"/>
  <c r="DW54"/>
  <c r="DV54"/>
  <c r="DU55"/>
  <c r="DU54"/>
  <c r="DT54"/>
  <c r="DS55"/>
  <c r="DS54"/>
  <c r="DR54"/>
  <c r="DQ54"/>
  <c r="DP54"/>
  <c r="DO54"/>
  <c r="DN54"/>
  <c r="DM54"/>
  <c r="DL54"/>
  <c r="DK54"/>
  <c r="DJ54"/>
  <c r="B55" i="2"/>
  <c r="B53"/>
  <c r="A53"/>
  <c r="CB62" i="1"/>
  <c r="CB61"/>
  <c r="CB59"/>
  <c r="CB58"/>
  <c r="CX57"/>
  <c r="CB57"/>
  <c r="AW57"/>
  <c r="CX56"/>
  <c r="CW56"/>
  <c r="CD56"/>
  <c r="BZ56"/>
  <c r="AZ56"/>
  <c r="AW56"/>
  <c r="V56"/>
  <c r="CX55"/>
  <c r="CW55"/>
  <c r="CD55"/>
  <c r="CB55"/>
  <c r="CB103" s="1"/>
  <c r="BZ55"/>
  <c r="AZ55"/>
  <c r="AW55"/>
  <c r="AI55"/>
  <c r="V55"/>
  <c r="U55"/>
  <c r="CX54"/>
  <c r="CW54"/>
  <c r="CV54"/>
  <c r="CU54"/>
  <c r="CT54"/>
  <c r="CS54"/>
  <c r="CR54"/>
  <c r="CQ54"/>
  <c r="CP54"/>
  <c r="CO54"/>
  <c r="CN54"/>
  <c r="CM54"/>
  <c r="CL54"/>
  <c r="CK54"/>
  <c r="CJ54"/>
  <c r="CI54"/>
  <c r="CH54"/>
  <c r="CG54"/>
  <c r="CE54"/>
  <c r="CD54"/>
  <c r="CC54"/>
  <c r="CA54"/>
  <c r="BZ54"/>
  <c r="BY54"/>
  <c r="BX54"/>
  <c r="BW54"/>
  <c r="BV54"/>
  <c r="BU54"/>
  <c r="BS54"/>
  <c r="BR54"/>
  <c r="BQ54"/>
  <c r="BP54"/>
  <c r="BO54"/>
  <c r="BN54"/>
  <c r="BM54"/>
  <c r="BL54"/>
  <c r="BJ54"/>
  <c r="BI54"/>
  <c r="BH54"/>
  <c r="BG54"/>
  <c r="BF54"/>
  <c r="BE54"/>
  <c r="BD54"/>
  <c r="BC54"/>
  <c r="BB54"/>
  <c r="AZ54"/>
  <c r="AX54"/>
  <c r="AW54"/>
  <c r="AV54"/>
  <c r="AR54"/>
  <c r="AO54"/>
  <c r="AI54"/>
  <c r="AG54"/>
  <c r="AE54"/>
  <c r="AD54"/>
  <c r="AB54"/>
  <c r="AA54"/>
  <c r="X54"/>
  <c r="W54"/>
  <c r="V54"/>
  <c r="V57" s="1"/>
  <c r="U54"/>
  <c r="S54"/>
  <c r="R54"/>
  <c r="Q54"/>
  <c r="P54"/>
  <c r="O54"/>
  <c r="N54"/>
  <c r="M54"/>
  <c r="L54"/>
  <c r="J54"/>
  <c r="I54"/>
  <c r="H54"/>
  <c r="G54"/>
  <c r="B54"/>
  <c r="A54"/>
</calcChain>
</file>

<file path=xl/sharedStrings.xml><?xml version="1.0" encoding="utf-8"?>
<sst xmlns="http://schemas.openxmlformats.org/spreadsheetml/2006/main" count="7629" uniqueCount="1010">
  <si>
    <t>State - Province</t>
  </si>
  <si>
    <t>Question 2: What is your jurisdiction type?</t>
  </si>
  <si>
    <t>Question 2: Other, describe (50 char limit):</t>
  </si>
  <si>
    <t>Question 3: How often is your jurisdiction REQUIRED to conduct ratio studies? Indicate if annual or explain other variations.</t>
  </si>
  <si>
    <t>Question 3: Other, describe (50 char limit):</t>
  </si>
  <si>
    <t>Question 4: Who conducts your ratio study? (check all that apply)</t>
  </si>
  <si>
    <t>Question 4: State/province/territory officials</t>
  </si>
  <si>
    <t>Question 4: Local officials</t>
  </si>
  <si>
    <t>Question 4: Contracted service provider (university or private company)</t>
  </si>
  <si>
    <t>Question 4: Other, specify (50 char limit):</t>
  </si>
  <si>
    <t>Question 5: How is your ratio study used? (check all that apply)</t>
  </si>
  <si>
    <t>Question 5: To order adjustments to locally determined assessed values if necessary</t>
  </si>
  <si>
    <t>Question 5: To equalize state or provincial funding of local jurisdictions</t>
  </si>
  <si>
    <t>Question 5: To order local jurisdictions to reappraise</t>
  </si>
  <si>
    <t>Question 5: To advise assessment officials of assessment conditions</t>
  </si>
  <si>
    <t>Question 5: To assist mass appraisal programs</t>
  </si>
  <si>
    <t>Question 5: To approve tax assessment roll</t>
  </si>
  <si>
    <t>Question 5: To adjust or equalize centrally determined assessed values (such as utilities)</t>
  </si>
  <si>
    <t>Question 5: Other (see next question)</t>
  </si>
  <si>
    <t>Question 6: How is your ratio study used? Other, please explain:</t>
  </si>
  <si>
    <t>Question 7: Have you incorporated portions of the IAAO Standard on Ratio Studies in your statutes or rules and regulations?</t>
  </si>
  <si>
    <t>Question 8: Which of the following does your real property ratio study include?</t>
  </si>
  <si>
    <t>Question 9: If you use both sales and appraisals, can they be combined in order to study one type or category of property?</t>
  </si>
  <si>
    <t>Question 9: Yes, comments (50 char limit):</t>
  </si>
  <si>
    <t>Question 10: What was the assessment date tested with your most recent ratio study?</t>
  </si>
  <si>
    <t>Question 11: Which of the following describes the time period from which sales are used in your ratio study? (check all that apply)</t>
  </si>
  <si>
    <t>Question 11: One year</t>
  </si>
  <si>
    <t>Question 11: Multiple Years</t>
  </si>
  <si>
    <t>Question 11: Flexible time period (varies by jurisdiction or category)</t>
  </si>
  <si>
    <t>Question 11: Sale period mostly before assessment date</t>
  </si>
  <si>
    <t>Question 11: Sale period mostly after assessment date</t>
  </si>
  <si>
    <t>Question 11: Sales period equally before and after the assessment date</t>
  </si>
  <si>
    <t>Question 11: Additional comments (see next question)</t>
  </si>
  <si>
    <t>Question 12: Which of the following describes the time period from which sales are used in your ratio study?Additional comments:</t>
  </si>
  <si>
    <t>Question 13: Do you attempt to determine the representativeness of sales used in the ratio study?</t>
  </si>
  <si>
    <t>Question 14: If you attempt to determine sample representativeness, what is your procedure? Describe:</t>
  </si>
  <si>
    <t>Question 15: If sales are used in the ratio study, which jurisdiction performs the sample selection?</t>
  </si>
  <si>
    <t>Question 15: Other, specify (50 char limit):</t>
  </si>
  <si>
    <t>Question 16: Which jurisdiction conducts the sales validation (screening)?</t>
  </si>
  <si>
    <t>Question 17: Which jurisdiction conducts the sales validation (screening)?Other, please describe:</t>
  </si>
  <si>
    <t>Question 18: If the state/provincial agency does NOT conduct the sales validation, does the agency perform an audit of the sales validation process?</t>
  </si>
  <si>
    <t>Question 19: If an audit of sales is performed by the oversight agency, briefly summarize your audit policy.</t>
  </si>
  <si>
    <t>Question 20: Regarding sales price disclosure: Does your jurisdiction have a law requiring disclosure of real estate sales prices to assessment officials?</t>
  </si>
  <si>
    <t>Question 21: What type of disclosure document is used?</t>
  </si>
  <si>
    <t>Question 21: Other, describe (50 char limit):</t>
  </si>
  <si>
    <t>Question 22: What office is responsible for initially accepting the disclosure document?</t>
  </si>
  <si>
    <t>Question 22: Other, describe (50 char limit):</t>
  </si>
  <si>
    <t>Question 23: Does your jurisdiction employ a unique identification system to track sale disclosure documents?</t>
  </si>
  <si>
    <t>Question 24: Are disclosed sale prices public records?</t>
  </si>
  <si>
    <t>Question 25: If you answered No to the previous question, please explain:</t>
  </si>
  <si>
    <t>Question 26: Is a value-related fee charged (e.g., transfer tax, deed stamp) for real property transfers?</t>
  </si>
  <si>
    <t>Question 27: Does your jurisdiction have a law making recordation/registration mandatory for real property transfers?</t>
  </si>
  <si>
    <t>Question 28: Regarding sales price adjustments--Which of the following adjustments to sale price do you have authority to implement in your ratio studies? (check all that apply)</t>
  </si>
  <si>
    <t>Question 28: No authority to implement adjustments</t>
  </si>
  <si>
    <t>Question 28: Time</t>
  </si>
  <si>
    <t>Question 28: Financing</t>
  </si>
  <si>
    <t>Question 28: Personal property</t>
  </si>
  <si>
    <t>Question 28: Closing costs</t>
  </si>
  <si>
    <t>Question 28: Brokerage fees</t>
  </si>
  <si>
    <t>Question 28: Intangible personal property</t>
  </si>
  <si>
    <t>Question 28: Delinquent taxes</t>
  </si>
  <si>
    <t>Question 28: Other, describe (50 char limit):</t>
  </si>
  <si>
    <t>Question 29: Which of the following adjustments to sale price do you actually use in your ratio studies? (check all that apply)</t>
  </si>
  <si>
    <t>Question 29: Time</t>
  </si>
  <si>
    <t>Question 29: Financing</t>
  </si>
  <si>
    <t>Question 29: Personal property</t>
  </si>
  <si>
    <t>Question 29: Closing costs</t>
  </si>
  <si>
    <t>Question 29: Brokerage fees</t>
  </si>
  <si>
    <t>Question 29: Intangible personal property</t>
  </si>
  <si>
    <t>Question 29: Delinquent taxes</t>
  </si>
  <si>
    <t>Question 29: Other, describe (50 char limit):</t>
  </si>
  <si>
    <t>Question 30: If you make time adjustments for sales used in ratio studies, which methods are used? (check all that apply)</t>
  </si>
  <si>
    <t>Question 30: Tracking trends in sales ratios over time</t>
  </si>
  <si>
    <t>Question 30: Tracking changes in value per unit over time</t>
  </si>
  <si>
    <t>Question 30: Analysis of repeat sales</t>
  </si>
  <si>
    <t>Question 30: Not applicable</t>
  </si>
  <si>
    <t>Question 30: Other, describe (50 char limit):</t>
  </si>
  <si>
    <t>Question 31: Are blanket or global adjustments made to sales prices prior to computing ratios? (For example, some jurisdictions adjust all prices down by one percent in an attempt to adjust for personal property that is difficult to isolate sale by sale; others might adjust all sales by ten percent for financing considerations.)</t>
  </si>
  <si>
    <t>Question 31: If yes, describe:</t>
  </si>
  <si>
    <t>Question 32: Regarding sample size, what is the smallest sample you will use to evaluate any category of property?</t>
  </si>
  <si>
    <t>Question 32: Other, describe (50 char limit):</t>
  </si>
  <si>
    <t>Question 33: Do you establish sample size quotas or goals (e.g., 3 percent of parcels in category or a number based on a statistical sample size formula)?</t>
  </si>
  <si>
    <t>Question 33: If Yes, please explain:</t>
  </si>
  <si>
    <t>Question 34: Check each measure of level that you calculate and indicate if it is used for direct and/or indirect  (funding) equalization.</t>
  </si>
  <si>
    <t>Question 34: ARITHMETIC MEAN - calculate</t>
  </si>
  <si>
    <t>Question 34: ARITHMETIC MEAN - use for direct equalization</t>
  </si>
  <si>
    <t>Question 34: ARITHMETIC MEAN - use for indirect equalization</t>
  </si>
  <si>
    <t>Question 34: MEDIAN - calculate</t>
  </si>
  <si>
    <t>Question 34: MEDIAN - use for direct equalization</t>
  </si>
  <si>
    <t>Question 34: MEDIAN - use for indirect equalization</t>
  </si>
  <si>
    <t>Question 34: WEIGHTED MEAN - calculate</t>
  </si>
  <si>
    <t>Question 34: WEIGHTED MEAN - use for direct equalization</t>
  </si>
  <si>
    <t>Question 34: WEIGHTED MEAN - use for indirect equalization</t>
  </si>
  <si>
    <t>Question 34: GEOMETRIC MEAN - calculate</t>
  </si>
  <si>
    <t>Question 34: GEOMETRIC MEAN - use for direct equalization</t>
  </si>
  <si>
    <t>Question 34: Use GEOMETRIC MEAN - use for indirect equalization</t>
  </si>
  <si>
    <t>Question 34: OTHER - calculate</t>
  </si>
  <si>
    <t>Question 34: OTHER - use for direct equalization</t>
  </si>
  <si>
    <t>Question 34: OTHER - use for indirect equalization</t>
  </si>
  <si>
    <t>Question 34: If other measure of level, specify (50 char limit):</t>
  </si>
  <si>
    <t>Question 35: Do you test the distribution of ratios to see if it is statistically normal?</t>
  </si>
  <si>
    <t>Question 36: Do you use confidence intervals to determine statistical compliance with standards for appraisal level?</t>
  </si>
  <si>
    <t>Question 37: If you use confidence intervals (CIs) to test compliance with appraisal level standards, and the calculated level of assessment is 86% with a confidence interval ranging from 76% to 95% for a particular group of properties, would you consider the level to be in compliance?</t>
  </si>
  <si>
    <t>Question 38: If you use confidence intervals (CIs) to test compliance with appraisal level standards, and the calculated level of assessment is 86% with a confidence interval ranging from 76% to 95% for a particular group of properties, would you consider the level to be in compliance?Additional comments:</t>
  </si>
  <si>
    <t>Question 39: If you use CIs to test compliance with appraisal level standards, and the calculated level of assessment is out of compliance except for the confidence interval for a particular group of properties, and the calculated level of assessment remains below the required minimum level for several years, which action would your agency take?
(check all that apply)</t>
  </si>
  <si>
    <t>Question 39: Lower the level of confidence and reevaluate</t>
  </si>
  <si>
    <t>Question 39: Base the compliance decision on point estimates</t>
  </si>
  <si>
    <t>Question 39: Continue to find the jurisdiction in compliance</t>
  </si>
  <si>
    <t>Question 39: Other</t>
  </si>
  <si>
    <t>Question 39: Not applicable (CI not used to determine compliance)</t>
  </si>
  <si>
    <t>Question 39: Additional comments? (see next question)</t>
  </si>
  <si>
    <t>Question 40:  
If you use CIs to test compliance with appraisal level standards, and the calculated level of assessment is out of compliance except for the confidence interval for a particular group of properties, and the calculated level of assessment remains below the required minimum level for several years, which action would your agency take?Additional comments:</t>
  </si>
  <si>
    <t>Question 41: Which measures or tests of price-related bias do you use? (check all that apply)</t>
  </si>
  <si>
    <t>Question 41: Price related differential (PRD) calculated</t>
  </si>
  <si>
    <t>Question 41: PRD used to test for compliance</t>
  </si>
  <si>
    <t>Question 41: Spearman-Rank calculated</t>
  </si>
  <si>
    <t>Question 41: Spearman-Rank used to test for compliance</t>
  </si>
  <si>
    <t>Question 41: Mann-Whitney Test calculated</t>
  </si>
  <si>
    <t>Question 41: Mann-Whitney Test used to test for compliance</t>
  </si>
  <si>
    <t>Question 41: T-test calculated</t>
  </si>
  <si>
    <t>Question 41: T-test used to test for compliance</t>
  </si>
  <si>
    <t>Question 41: Other, describe (50 char limit):</t>
  </si>
  <si>
    <t>Question 42: Are actions taken to correct price-related noncompliance?</t>
  </si>
  <si>
    <t>Question 42: If Yes, please describe:</t>
  </si>
  <si>
    <t>Question 43: Do you calculate confidence intervals or related tests of statistical significance around any of the following?</t>
  </si>
  <si>
    <t>Question 44: Do you compute statewide ratio study statistical results?</t>
  </si>
  <si>
    <t>Question 45: Do you trim outlier ratios?</t>
  </si>
  <si>
    <t>Question 46: If outliers are trimmed, what procedure do you use? (check all that apply)</t>
  </si>
  <si>
    <t>Question 46: 1.5 X interquartile range</t>
  </si>
  <si>
    <t>Question 46: 3.0 X interquartile range</t>
  </si>
  <si>
    <t>Question 46: Beyond 2 standard deviations</t>
  </si>
  <si>
    <t>Question 46: Fixed symmetric points (e.g., remove ratios  1.50)</t>
  </si>
  <si>
    <t>Question 46: Fixed asymmetric points (e.g., remove ratios  2.00)</t>
  </si>
  <si>
    <t>Question 46: Good judgment</t>
  </si>
  <si>
    <t>Question 46: Look for logical break points</t>
  </si>
  <si>
    <t>Question 46: Other, describe (50 char limit):</t>
  </si>
  <si>
    <t>Question 47: Is there a limit on the maximum percentage of sales that can be trimmed out of a sample? (e.g., 20%)</t>
  </si>
  <si>
    <t>Question 47: Yes-indicate percentage (50 char limit):</t>
  </si>
  <si>
    <t>Question 48: Do you or another oversight agency have authority to order adjustments to locally determined values?</t>
  </si>
  <si>
    <t>Question 49: If you order adjustments to locally determined assessed or appraised values, which of the following procedures are used? (check all that apply)</t>
  </si>
  <si>
    <t>Question 49: Order local officials to apply trending factors to individual classes or categories of property</t>
  </si>
  <si>
    <t>Question 49: Trend all types of property equally, based on a jurisdiction-wide adjustment factor</t>
  </si>
  <si>
    <t>Question 49: Give local officials a compliance grace period to apply indicated factors</t>
  </si>
  <si>
    <t>Question 49: Other, describe (50 char limit):</t>
  </si>
  <si>
    <t>Question 50: How many local jurisdictions have been issued orders to ADJUST values in the past three (3) years?</t>
  </si>
  <si>
    <t>Question 51: Do you or another oversight agency have authority to order reappraisal of locally determined values?</t>
  </si>
  <si>
    <t>Question 52: How many local jurisdictions have been issued orders to REAPPRAISE values in the past three (3) years?</t>
  </si>
  <si>
    <t>Question 53: Do you have a statutorily defined level(s) of assessment? (for example, 100% for all property or percentages that vary by property type)</t>
  </si>
  <si>
    <t>Question 54: What are your ratio study standards for acceptable level of appraisal?</t>
  </si>
  <si>
    <t>Question 54: Other, indicate range (50 char limit):</t>
  </si>
  <si>
    <t>Question 55: If you have appraisal level standards, how are they set?</t>
  </si>
  <si>
    <t>Question 55: Other, describe (50 char limit):</t>
  </si>
  <si>
    <t>Question 56: Which of the following uniformity measures are calculated or used to make compliance determinations? (check all that apply)</t>
  </si>
  <si>
    <t>Question 56: Coefficient of dispersion (COD) calculated</t>
  </si>
  <si>
    <t>Question 56: COD used to test for compliance</t>
  </si>
  <si>
    <t>Question 56: Coefficient of variation (COV) calculated</t>
  </si>
  <si>
    <t>Question 56: COV used to test for compliance</t>
  </si>
  <si>
    <t>Question 57: Residential</t>
  </si>
  <si>
    <t>Question 57: Commercial/Industrial</t>
  </si>
  <si>
    <t>Question 57: Farmland</t>
  </si>
  <si>
    <t>Question 57: Timberland</t>
  </si>
  <si>
    <t>Question 57: Vacant Land</t>
  </si>
  <si>
    <t>Question 57: Other, specify</t>
  </si>
  <si>
    <t>Question 58: If you have a standard for price-related bias (vertical inequity) based on the PRD, what is the standard?</t>
  </si>
  <si>
    <t>Question 58: Other, describe (50 char limit):</t>
  </si>
  <si>
    <t>Question 59: What actions can your agency initiate as a result of assessment uniformity conditions? (check all that apply)</t>
  </si>
  <si>
    <t>Question 59: None</t>
  </si>
  <si>
    <t>Question 59: Order a reappraisal</t>
  </si>
  <si>
    <t>Question 59: Withhold funding (e.g., revenue sharing)</t>
  </si>
  <si>
    <t>Question 59: Other</t>
  </si>
  <si>
    <t>Question 59: Additional comments (see next question)</t>
  </si>
  <si>
    <t>Question 60: What actions can your agency initiate as a result of assessment uniformity conditions?Additional comments:</t>
  </si>
  <si>
    <t>Question 61: If you initiate action as a result of assessment uniformity conditions, is the action dependent upon confidence intervals or related tests of statistical significance?</t>
  </si>
  <si>
    <t>Question 62: If your agency can order a reappraisal or withhold funding as a result of assessment uniformity conditions, how many times has it been done in the past three years?</t>
  </si>
  <si>
    <t>Question 63: Have you taken fewer ratio study-related actions in the past three years?</t>
  </si>
  <si>
    <t>Question 64: Do you have statutory requirements to check for sales chasing?</t>
  </si>
  <si>
    <t>Question 65: Do you test for sales chasing?</t>
  </si>
  <si>
    <t>Question 66: If you test for sales chasing, what techniques do you use? (check all that apply )</t>
  </si>
  <si>
    <t>Question 66: Comparison of average percentage changes in appraised values of sold and unsold properties</t>
  </si>
  <si>
    <t>Question 66: Comparison of average unit values of sold and unsold properties</t>
  </si>
  <si>
    <t>Question 66: Split sample technique (using sales before and after the appraisal date)</t>
  </si>
  <si>
    <t>Question 66: Comparison of observed vs. expected distribution of ratios</t>
  </si>
  <si>
    <t>Question 66: Mass appraisal techniques</t>
  </si>
  <si>
    <t>Question 66: Additional comments (see next question)</t>
  </si>
  <si>
    <t>Question 67: If you test for sales chasing, what techniques do you use?Additional comments:</t>
  </si>
  <si>
    <t>Question 68: Has a lower limit on the COD been established as an indicator of possible sales chasing?</t>
  </si>
  <si>
    <t>Question 68: Additional Comment</t>
  </si>
  <si>
    <t>Question 69: Is a ratio study conducted for personal property?</t>
  </si>
  <si>
    <t>Question 70: How are the results of your personal property ratio study used?</t>
  </si>
  <si>
    <t>Question 70: To order adjustments to locally determined assessed values</t>
  </si>
  <si>
    <t>Question 70: To equalize state or provincial funding of local jurisdictions</t>
  </si>
  <si>
    <t>Question 70: To order local jurisdictions to reappraise</t>
  </si>
  <si>
    <t>Question 70: To advise provincial, state, or local jurisdictions of assessment conditions</t>
  </si>
  <si>
    <t>Question 70: To assist mass appraisal programs</t>
  </si>
  <si>
    <t>Question 70: To approve tax assessment roll</t>
  </si>
  <si>
    <t>Question 70: To adjust or equalize centrally determined assessed values (such as utilities)</t>
  </si>
  <si>
    <t>Question 70: Other (please describe in next question)</t>
  </si>
  <si>
    <t>Question 71: How are the results of your personal property ratio study used?
Other, please describe:</t>
  </si>
  <si>
    <t>Question 72: Does your agency perform procedural audits of local assessment procedures/practices?</t>
  </si>
  <si>
    <t>Question 73: If your agency performs a procedural audit of local assessment procedures/practices--which categories of real property are audited? (check all that apply)</t>
  </si>
  <si>
    <t>Question 73: Residential</t>
  </si>
  <si>
    <t>Question 73: Commercial/industrial</t>
  </si>
  <si>
    <t>Question 73: Agricultural</t>
  </si>
  <si>
    <t>Question 73: Timberland</t>
  </si>
  <si>
    <t>Question 73: Not applicable</t>
  </si>
  <si>
    <t>Question 73: Other, explain:</t>
  </si>
  <si>
    <t>Question 74: If your agency performs a procedural audit of local assessment procedures/practices--Is the audit used INSTEAD OF a ratio study?</t>
  </si>
  <si>
    <t>Question 74: Additional comment:</t>
  </si>
  <si>
    <t>Question 75: If your agency performs a procedural audit how is it used?</t>
  </si>
  <si>
    <t>Question 75: To order adjustments to locally determined assessed values</t>
  </si>
  <si>
    <t>Question 75: To order local jurisdictions to reappraise</t>
  </si>
  <si>
    <t>Question 75: To advise provincial, state, or local jurisdictions of deficiencies or to recommend improvements in assessment procedures.</t>
  </si>
  <si>
    <t>Question 75: To approve tax assessment roll</t>
  </si>
  <si>
    <t>Question 75: Not applicable</t>
  </si>
  <si>
    <t>Question 75: Other, describe (50 chars):</t>
  </si>
  <si>
    <t>Question 76: Can any of the following initiate legal action as a result of your ratio study?</t>
  </si>
  <si>
    <t>Question 76: Taxing jurisdiction (e.g., school district)</t>
  </si>
  <si>
    <t>Question 76: Taxpayers</t>
  </si>
  <si>
    <t>Question 76: Not Applicable</t>
  </si>
  <si>
    <t>Question 77: What software does your agency use for ratio studies? (check all that apply)</t>
  </si>
  <si>
    <t>Question 77: Custom software written in house</t>
  </si>
  <si>
    <t>Question 77: CAMA vendor application</t>
  </si>
  <si>
    <t>Question 77: Spreadsheet software (e.g., Excel)</t>
  </si>
  <si>
    <t>Question 77: Statistical software (e.g. SPSS, NCSS, SAS)</t>
  </si>
  <si>
    <t>Question 77: Database software (e.g., Access)</t>
  </si>
  <si>
    <t>Question 77: Not applicable</t>
  </si>
  <si>
    <t>Question 77: Additional comments (please enter in next question)</t>
  </si>
  <si>
    <t>Question 78: What software does your agency use for ratio studies? Additional comments:</t>
  </si>
  <si>
    <t>Question 79: Do you currently use any foreclosure-related sales in your ratio studies?</t>
  </si>
  <si>
    <t>Question 80: Please provide comments about new issues or recent changes related to your ratio study practices:</t>
  </si>
  <si>
    <t>Question 81: Please share any comments you may have about this survey:</t>
  </si>
  <si>
    <t>Question 82: Your time and expertise in completing this survey are greatly appreciated. The IAAO Technical Standards Committee thanks you. The final report will be posted on the IAAO Web site. Do you want a notification sent to your e-mail address when results are available?</t>
  </si>
  <si>
    <t>Question 82: Enter alternate e-mail address here if preferred:</t>
  </si>
  <si>
    <t>UNITED STATES</t>
  </si>
  <si>
    <t>Alabama</t>
  </si>
  <si>
    <t>derrick.coleman@revenue.alabama.gov</t>
  </si>
  <si>
    <t>State agency</t>
  </si>
  <si>
    <t>Annual</t>
  </si>
  <si>
    <t>X</t>
  </si>
  <si>
    <t>Yes</t>
  </si>
  <si>
    <t>Sales only</t>
  </si>
  <si>
    <t>Not applicable</t>
  </si>
  <si>
    <t>The appraisal date in Alabama is October 1st of each year.  The sales used in the ratio study are for the period October 1 through September 30 just preceeding this appraisal date.</t>
  </si>
  <si>
    <t>All valid sales are required to be submitted in the sales ratio study.  Analysis is done on each property type and property use in addition to market areas</t>
  </si>
  <si>
    <t>Other, specify (50 char limit):</t>
  </si>
  <si>
    <t>State Analysts and Local County Appraisers work together</t>
  </si>
  <si>
    <t>No</t>
  </si>
  <si>
    <t>Other, describe (50 char limit):</t>
  </si>
  <si>
    <t>Due to the economic downturn, we have no standards regarding minimum sample size</t>
  </si>
  <si>
    <t>Not applicable (CI not used to determine compliance)</t>
  </si>
  <si>
    <t>Neither</t>
  </si>
  <si>
    <t>Analysis is done on each market area and property type</t>
  </si>
  <si>
    <t>Each Alabama County is under an order to adjust all properties annually to Market value</t>
  </si>
  <si>
    <t>Each Alabama County is required to reset their "Base" (cost index and base land values) every 4 years.</t>
  </si>
  <si>
    <t>Other, indicate range (50 char limit):</t>
  </si>
  <si>
    <t>median ratio; 0.98 -1.02</t>
  </si>
  <si>
    <t>Administrative rule or regulation</t>
  </si>
  <si>
    <t>20 or Less County Wide</t>
  </si>
  <si>
    <t>PRD 0.98 to 1.03</t>
  </si>
  <si>
    <t>N/A</t>
  </si>
  <si>
    <t>A comparison of multi-year value percentage change is conducted if sales ratio results indicate a COD less than 5</t>
  </si>
  <si>
    <t>Alaksa</t>
  </si>
  <si>
    <t>Not required by statute, but we conduct studies w/local</t>
  </si>
  <si>
    <t>In coordination w/our office</t>
  </si>
  <si>
    <t>x</t>
  </si>
  <si>
    <t>We use it for school funding and as a check for equaliztion</t>
  </si>
  <si>
    <t>Local</t>
  </si>
  <si>
    <t>An assessment office audit also reviews sales and ratios for accuracy and compliance with IAAO Standards</t>
  </si>
  <si>
    <t>5 to 9 observations</t>
  </si>
  <si>
    <t>Yes-indicate percentage (50 char limit):</t>
  </si>
  <si>
    <t>0.90-1.10</t>
  </si>
  <si>
    <t>Statute</t>
  </si>
  <si>
    <t>IAAO STANDARDS</t>
  </si>
  <si>
    <t>Not Applicable</t>
  </si>
  <si>
    <t>As stated above in 66</t>
  </si>
  <si>
    <t>Additional comment:</t>
  </si>
  <si>
    <t>Audit is used in conjunction with ratio study</t>
  </si>
  <si>
    <t>None</t>
  </si>
  <si>
    <t>Question 76 should have a "No" answer</t>
  </si>
  <si>
    <t>Arizona</t>
  </si>
  <si>
    <t>Sale period is before the assessment date.</t>
  </si>
  <si>
    <t>Both state/province and local</t>
  </si>
  <si>
    <t>Yes, disclosure made to both</t>
  </si>
  <si>
    <t>Comprehensive sale questionnaire</t>
  </si>
  <si>
    <t>Recorder/registrar</t>
  </si>
  <si>
    <t>10 to 19 observations</t>
  </si>
  <si>
    <t>Yes (the CI overlaps the required minimum level)</t>
  </si>
  <si>
    <t>Coefficient of Dispersion (COD)</t>
  </si>
  <si>
    <t>.74-.9 for residentail and vacant, .73-.89 for commercial</t>
  </si>
  <si>
    <t>.15 or .20 depending on population of county</t>
  </si>
  <si>
    <t>NA</t>
  </si>
  <si>
    <t>Arkansas</t>
  </si>
  <si>
    <t>End of reappraisal (3 or 5 yrs); personal property = annual</t>
  </si>
  <si>
    <t>To determine accuracy of assessed values and order corrective action if needed</t>
  </si>
  <si>
    <t>Both sales and appraisals conducted by or contracted by your agency</t>
  </si>
  <si>
    <t>Yes, comments (50 char limit):</t>
  </si>
  <si>
    <t>Can be combined for commercial/industrial</t>
  </si>
  <si>
    <t>Depends on property type and size of county</t>
  </si>
  <si>
    <t>State/province</t>
  </si>
  <si>
    <t>Local if in-house reappraisal, otherwise contractor</t>
  </si>
  <si>
    <t xml:space="preserve">We select samples and determine if proper codes were assigned, by checking with confirmation sources </t>
  </si>
  <si>
    <t>Any method based on sound methodology and the market</t>
  </si>
  <si>
    <t>Less than 5 observations</t>
  </si>
  <si>
    <t xml:space="preserve">Real except agri - all valid sales less edits
Agri - 100 samples
Personal - depends on population of county
</t>
  </si>
  <si>
    <t>in compliance if that is the 90% confidence interval</t>
  </si>
  <si>
    <t>none</t>
  </si>
  <si>
    <t>In general, lowest 10% of assessed values and up to 5% of atypical ratios</t>
  </si>
  <si>
    <t>Corrective action is based on our findings</t>
  </si>
  <si>
    <t>15 or less in newer market areas; otherwise 20 or less</t>
  </si>
  <si>
    <t>20 or less in larger counties; otherwise 25 or less</t>
  </si>
  <si>
    <t>25 or less</t>
  </si>
  <si>
    <t>Require corrective action</t>
  </si>
  <si>
    <t>Nonstatutory requirement</t>
  </si>
  <si>
    <t>no exact limit is established</t>
  </si>
  <si>
    <t>To require corrective action if necessary</t>
  </si>
  <si>
    <t>To require corrective action if necessay</t>
  </si>
  <si>
    <t>California</t>
  </si>
  <si>
    <t>We measure counties' assessments periodically.</t>
  </si>
  <si>
    <t>We do not conduct ratio studies per se. Instead, we periodically measure counties' overall assessment levels to determine their level of compliance with state law.</t>
  </si>
  <si>
    <t>Not applicable.</t>
  </si>
  <si>
    <t>Yes, disclosure made to local assessors</t>
  </si>
  <si>
    <t>Both</t>
  </si>
  <si>
    <t>If a sale price is known by the assessor through a statement filed by the assessee, the sale price must be kept confidential. However, if the sale price is known from other publicly available sources (e.g., transfer tax amounts) the assessor may show the sale price on his or her public listing of transferred properties.</t>
  </si>
  <si>
    <t>If a county's overall assessment level is found to be outside of statutorily prescribed limits, the assessor's office is ineligible for county reimbursement for certain administrative costs.</t>
  </si>
  <si>
    <t>All property types may be covered by the audit.</t>
  </si>
  <si>
    <t>Colorado</t>
  </si>
  <si>
    <t>assessors and auditor</t>
  </si>
  <si>
    <t>assmt date Jan. 1, 2011/appraisal date June 30, 2010</t>
  </si>
  <si>
    <t>18 months ending on June 30 of year prior to revaluation year.  The period can be extended by adding 6 month increments up to a total of 5 years.</t>
  </si>
  <si>
    <t>COD, PRD, median sales ratio.  Also the treatment of solds vs. unsolds is analyzed.</t>
  </si>
  <si>
    <t>An independent company (auditor) is contracted to test the statistical compliance of values established by each county assessor's office.</t>
  </si>
  <si>
    <t>fees that are a-typical may warrant an adjustment</t>
  </si>
  <si>
    <t>see answer to question 28</t>
  </si>
  <si>
    <t>In some cases the answer may be yes.  There are likely to be isolated examples of this in some counties.</t>
  </si>
  <si>
    <t>More than 30 observations</t>
  </si>
  <si>
    <t>30 or more</t>
  </si>
  <si>
    <t>consider modifications to coefficients.</t>
  </si>
  <si>
    <t>5% according to auditor</t>
  </si>
  <si>
    <t>State Board of Equalization may order reappraisal</t>
  </si>
  <si>
    <t>zero</t>
  </si>
  <si>
    <t>one</t>
  </si>
  <si>
    <t>0.95-1.05</t>
  </si>
  <si>
    <t>n/a</t>
  </si>
  <si>
    <t>This agency may recommend a reappraisal order, but that function is more applicable to the auditor.  The State Board of Equalization issues the reappraisal order.</t>
  </si>
  <si>
    <t>not applicable to this agency</t>
  </si>
  <si>
    <t>The auditor, not this agency, tests for sales chasing according to standards established by the State Board.</t>
  </si>
  <si>
    <t>An overly low COD may be a red flag that would result in closer scrutiny.</t>
  </si>
  <si>
    <t>see above</t>
  </si>
  <si>
    <t>The auditor performs the checks</t>
  </si>
  <si>
    <t>The answers to question 77 apply primarily to local assessors and the auditor.</t>
  </si>
  <si>
    <t>Our responses are primarily intended to explain what happens in Colorado, but the answers to many of your questions apply primarily to local assessors and the auditor, not this office.</t>
  </si>
  <si>
    <t>Connecticut</t>
  </si>
  <si>
    <t>To equalize net assessment for each local municipality</t>
  </si>
  <si>
    <t>10/01/2009 in process</t>
  </si>
  <si>
    <t>Real Estate Conveyance Tax Form</t>
  </si>
  <si>
    <t>Also calculate COD, COV and PRD</t>
  </si>
  <si>
    <t>Delaware-Kent County</t>
  </si>
  <si>
    <t>Not required</t>
  </si>
  <si>
    <t>no one</t>
  </si>
  <si>
    <t>No study is conducted</t>
  </si>
  <si>
    <t>N?A</t>
  </si>
  <si>
    <t>Deed, affidavit of consideration</t>
  </si>
  <si>
    <t>District of Columbia</t>
  </si>
  <si>
    <t>D.C., elements of state and local - for survey, local</t>
  </si>
  <si>
    <t>Sale price statement</t>
  </si>
  <si>
    <t>20 to 30 observations</t>
  </si>
  <si>
    <t>less than 15</t>
  </si>
  <si>
    <t>Florida</t>
  </si>
  <si>
    <t>Compare percent change in value for sample versus population; calculate frequency distribution for sample and population and compare line charts for sample versus population</t>
  </si>
  <si>
    <t>State agency conducts annual sale qualification studies (random sample) to evaluate reliability of sale qualification decisions of local jurisdictions.</t>
  </si>
  <si>
    <t>Amount of documentary tax paid, from which sale price is calculated.</t>
  </si>
  <si>
    <t>Multiple regression analysis</t>
  </si>
  <si>
    <t>Across the board adjustments are made by local assessors; state generally uses same adjustments.</t>
  </si>
  <si>
    <t>COV formula</t>
  </si>
  <si>
    <t>Communication with local jurisdictions to identify and address any issues.</t>
  </si>
  <si>
    <t>Adjustment ordered as necessary to facilitate compliance.</t>
  </si>
  <si>
    <t>A 90 percent minimum standard is used, with point estimate.</t>
  </si>
  <si>
    <t>Provide aid and assistance to local jurisdictions.</t>
  </si>
  <si>
    <t>Calculate alternate ratio.</t>
  </si>
  <si>
    <t>Future plans to include agricultural and timberland.</t>
  </si>
  <si>
    <t>The substantial change in wording of some questions make comparison to past answers quite challenging.</t>
  </si>
  <si>
    <t>Georgia</t>
  </si>
  <si>
    <t>Just to clarify: the primary role is to equalize digest for inclusion into the QBE funding formula. Another State agency uses the ratio study to approve tax digests or require corrective measures.</t>
  </si>
  <si>
    <t>1/1/2009 completed; 1/1/2010 in progress</t>
  </si>
  <si>
    <t>One year prior to the January 1st assessment date.  Example: For the 1/1/2009 study, 2008 sales were used.</t>
  </si>
  <si>
    <t>Office statistical comparison of digest vs sales/appraisals.  Confirmed with field review by field appraisers if non-representativeness is suspected or discovered..</t>
  </si>
  <si>
    <t>State/provincial agency</t>
  </si>
  <si>
    <t>Sales clearly non-qualifying are removed by office staff (ie. $0 transfers). Questionable sales are marked for field review to be sure field appraisers have a second set of eyes looking at sale conditions.  All sales not removed as non-qualifying are review by field appraisers.  This includes reading deeds, security deeds or any other recorded instrument pertinent to the transfer (such as UCC personal property transfers).  This list is ultimately submitted to the jurisdiction being audited for any local knowledge about the sale that may be pertinent.  Information given from the local jurisdiction must be confirmed by the field appraiser.</t>
  </si>
  <si>
    <t>State PT61 form which is electronically recorded at State Clerks Authority</t>
  </si>
  <si>
    <t>County Clerk of Superior Court</t>
  </si>
  <si>
    <t>No restrictions for our study.</t>
  </si>
  <si>
    <t>Timber value</t>
  </si>
  <si>
    <t>A strata can stand with 12, but sales chasing tests require 30</t>
  </si>
  <si>
    <t>Use the IAAO sample size formula in order to achieve desired COD (ultimately an acceptable C.I.)</t>
  </si>
  <si>
    <t>If sales chasing, a corrected median is calculated for our indirect equalization.</t>
  </si>
  <si>
    <t>If the confidence interval continues to be too wide, additional appraisals will be performed in order to increase the sample size and hopefully improve the confidence levels.</t>
  </si>
  <si>
    <t>CHi-squared and Fisher Exact if necessary.</t>
  </si>
  <si>
    <t>Use aggregate instead of median.</t>
  </si>
  <si>
    <t>.15 or less</t>
  </si>
  <si>
    <t>.20 or less</t>
  </si>
  <si>
    <t>Res. .15 or less; Non-res. .20 or less</t>
  </si>
  <si>
    <t>outside .98 - 1.03 is tested with Mann-Whitney</t>
  </si>
  <si>
    <t>The Dept. of Revenue can levy penalties and/or refuse to authorize counties to send out tax bills.  The Dept. of Audits and Accounts Sales Ratio Division conducts the study and provides it to other agencies, but does not have enforcement capabilities.</t>
  </si>
  <si>
    <t>Distribution comparison, then Chi-squared test, then Mann-Whitney Test.</t>
  </si>
  <si>
    <t>We have the authority to either conduct personal property ratio studies or incorporate the personal property in our equalized digests at the same level as other calculated real property ratios.</t>
  </si>
  <si>
    <t>The Dept. of Revenue conducts these procedural audits for all property classes</t>
  </si>
  <si>
    <t>Custom program written and maintained by Department of Audits and Accounts IT Division.</t>
  </si>
  <si>
    <t>We will use bank REO sales and other distressed or short sales if they meet our statutory arms-length and FMV criteria, but not the foreclosure sale where the bank takes the property back at the loan amount.</t>
  </si>
  <si>
    <t>There are apparently a wide range of uses and designs for ratio studies.  In Georgia where we conduct the study, but others have the enforcement responsibilities it is clumsy to answer a few of these survey questions.  Having said that, this is a great thing.  If you happen to have any data about the number of US States that use property taxes as a component of the QBE formula, I would appreciate that number.</t>
  </si>
  <si>
    <t>Hawaii-Honolulu</t>
  </si>
  <si>
    <t>One year of sales: for overall Ratio Study of Property Class/Jurisdiction.
Multiple years of sales: for Ratio Study by Property Class/Neighborhoods.</t>
  </si>
  <si>
    <t>County Real Property Appraisers conduct sales validation.</t>
  </si>
  <si>
    <t xml:space="preserve">1) Audit all sales that occurred to check for sales that were not validated by county appraisers; 2)Check appropriateness of validity codes, whether sales coded 'valid' are 'valid' or not; 3) Check if sales coded 'invalid' are 'valid;' 4) Check percent change in assessed value from prior year; 5) Check outliers.
</t>
  </si>
  <si>
    <t>Yes,disclosure made to state/province/territory officials</t>
  </si>
  <si>
    <t>Demolition cost</t>
  </si>
  <si>
    <t xml:space="preserve">Tyler Technologies iasWorld CAMA;
Excel spreadsheet. </t>
  </si>
  <si>
    <t>Thank you for making it simple to complete your survey.</t>
  </si>
  <si>
    <t>Idaho</t>
  </si>
  <si>
    <t>Rarely, appraisals are added to small samples</t>
  </si>
  <si>
    <t>One year is used unless insufficient sales data is available; then up to two years may be used.</t>
  </si>
  <si>
    <t>Sales are reviewed for disproportional concentration in certain geographic areas.</t>
  </si>
  <si>
    <t>manufactured housing 20</t>
  </si>
  <si>
    <t>If the COD is &lt;5% we review the sample and population more thoroughly for possible sales chasing.</t>
  </si>
  <si>
    <t>Illinois</t>
  </si>
  <si>
    <t>2009 Assessment values for 2010 sales</t>
  </si>
  <si>
    <t>COD, COC, PRD 95% Confidence Interval</t>
  </si>
  <si>
    <t>COD, COC, PRD</t>
  </si>
  <si>
    <t>COD and PRD</t>
  </si>
  <si>
    <t>based on 1st and 3rd quartile</t>
  </si>
  <si>
    <t>Order reassement of property</t>
  </si>
  <si>
    <t>Withhold multiplier (factor)</t>
  </si>
  <si>
    <t>Indiana</t>
  </si>
  <si>
    <t>The local assessing officials are responsible for completing/conducting annual adjustments, including a recommended ratio study.  The DLGF uses the local information in our review and approval of the annual adjustment process.</t>
  </si>
  <si>
    <t>The local officials conduct the sales validation; however, the State (DLGF) approves the sales file (verifying that critical data like name, address, parcel number, etc. are included).</t>
  </si>
  <si>
    <t>The DLGF reviews the sales file for accuracy of data (see question #17), as well as ensuring the number of sales submitted (an approximation) is correct based on revenue reported for sales filing fees.</t>
  </si>
  <si>
    <t>Local assessor</t>
  </si>
  <si>
    <t>Done at the local level.</t>
  </si>
  <si>
    <t>The level of confidence used by the DLGF is 95% (two-tailed).</t>
  </si>
  <si>
    <t>Confidence intervals, rather than the median ratio itself, is used to determine compliance with the level of assessment benchmark.  Local officials would be advised to consider using more sales in their stratum.</t>
  </si>
  <si>
    <t>Local officials are advised to review sales.</t>
  </si>
  <si>
    <t>Local officials are advised to use the 2007 IAAO Standard, Appendix B.</t>
  </si>
  <si>
    <t>Numerous - varying levels of adjustment needed.</t>
  </si>
  <si>
    <t>Improved = 15.0 or less</t>
  </si>
  <si>
    <t>20.0 or less</t>
  </si>
  <si>
    <t>Generally, local officials will be instructed to review and adjust assessments to achieve conformity; however, if needed, a reappraisal could be ordered.</t>
  </si>
  <si>
    <t>Methods listed in Appendix D of the 2007 IAAO Standard on Ratio Studies.  The Mann-Whitney test is the most commonly employed method.</t>
  </si>
  <si>
    <t>Excel and SPSS</t>
  </si>
  <si>
    <t>When foreclosure-related sales constitute the preponderence of sales in an area or research shows little difference between them and conventional sales, then validated foreclosure-related sales can be used without adjustment.  Reference is given to the 2009 "IAAO Guide to Foreclosure-Related Sales and Verification Procedures."</t>
  </si>
  <si>
    <t>None.  Thank you for your time and efforts.</t>
  </si>
  <si>
    <t>Iowa</t>
  </si>
  <si>
    <t>commercial realty</t>
  </si>
  <si>
    <t>local also</t>
  </si>
  <si>
    <t>Call to buyer or seller on most commercial sales</t>
  </si>
  <si>
    <t>Sale to tenant</t>
  </si>
  <si>
    <t>2% or 10 observations</t>
  </si>
  <si>
    <t>between 90% and 110%</t>
  </si>
  <si>
    <t>Order a reappraisal</t>
  </si>
  <si>
    <t>Kansas</t>
  </si>
  <si>
    <t>In some small counties supplemental sales from previous 4 years may be required.</t>
  </si>
  <si>
    <t>in the 21 largest counties a representative sample of residential sales are selected.  The sample attempts to closely match the population profile of property characteristics.</t>
  </si>
  <si>
    <t>Not an open public record but many exceptions that allow access to taxpayers, appraisers and real estate brokers/agents</t>
  </si>
  <si>
    <t>special assessments, long term leases</t>
  </si>
  <si>
    <t>The county appraiser must request &amp; document</t>
  </si>
  <si>
    <t>MRA date of sale coefficient</t>
  </si>
  <si>
    <t xml:space="preserve">harmonic mean, broadened median </t>
  </si>
  <si>
    <t>The Director has broad discretion.</t>
  </si>
  <si>
    <t>max 20% on small samples</t>
  </si>
  <si>
    <t>one (limited to one market area)</t>
  </si>
  <si>
    <t>Remove appraiser from office</t>
  </si>
  <si>
    <t>Additional tests are performed if the sample is suspect.</t>
  </si>
  <si>
    <t>Land value models</t>
  </si>
  <si>
    <t>Guidelines on foreclosure sales developed</t>
  </si>
  <si>
    <t>Kentucky</t>
  </si>
  <si>
    <t>If a county has less than 20 valid residential sales then we supplement with appraisals.</t>
  </si>
  <si>
    <t xml:space="preserve">January 1, 2010.  </t>
  </si>
  <si>
    <t xml:space="preserve">We use the last six months of the year for our our ratio studies.  </t>
  </si>
  <si>
    <t>Revenue field representatives will review sales.  They read deeds and review the sale codes used.</t>
  </si>
  <si>
    <t>Deeds recorded in the clerks office.</t>
  </si>
  <si>
    <t>County Clerk records the deeds.</t>
  </si>
  <si>
    <t>If a county does not have 20 valid residential sales then we will supplement with appraisals.  We do not do this for Farm or Commercial properties.</t>
  </si>
  <si>
    <t>COD</t>
  </si>
  <si>
    <t>Two</t>
  </si>
  <si>
    <t>Louisianna</t>
  </si>
  <si>
    <t>Typically, we use sales occurring 6 months before and after the reassessment date.  However, in rural areas the time frame may be extended to 12 months before and after.</t>
  </si>
  <si>
    <t>Sales within similar geographic areas/neighborhoods are correlated to determine sample representativeness.</t>
  </si>
  <si>
    <t>Sample size goals depends on the population of the parish.</t>
  </si>
  <si>
    <t>Six</t>
  </si>
  <si>
    <t>&lt;20</t>
  </si>
  <si>
    <t>Three</t>
  </si>
  <si>
    <t>Maine</t>
  </si>
  <si>
    <t>7/1   to 6/30</t>
  </si>
  <si>
    <t>field review of munciplay records for type and applicability</t>
  </si>
  <si>
    <t>Municipal with State review</t>
  </si>
  <si>
    <t>Real Estate Transfer Tax</t>
  </si>
  <si>
    <t>State office</t>
  </si>
  <si>
    <t>15 % high 15% low</t>
  </si>
  <si>
    <t>0.70  1.10</t>
  </si>
  <si>
    <t>funding    30+</t>
  </si>
  <si>
    <t>Maryland</t>
  </si>
  <si>
    <t>Fewer than 10 commercial sales - ratio NOT used for real property stat. by class</t>
  </si>
  <si>
    <t>Massachusetts</t>
  </si>
  <si>
    <t>3 yr. cycle, 1/3 of the communities each year</t>
  </si>
  <si>
    <t>For C&amp;I properties where sales are limited</t>
  </si>
  <si>
    <t>The total 3 of arms length sales should be at least 2% of the class(1 or 2 yrs used). If 25 is less than 10 sales then 24 months of sales for that class should be analyzed.</t>
  </si>
  <si>
    <t>Certification process includes on site review</t>
  </si>
  <si>
    <t>Deed</t>
  </si>
  <si>
    <t>Require support for values</t>
  </si>
  <si>
    <t>Unavailable</t>
  </si>
  <si>
    <t>Excel</t>
  </si>
  <si>
    <t>paquettej@dor.state.ma.us</t>
  </si>
  <si>
    <t>Michigan</t>
  </si>
  <si>
    <t>Studies are performed by Counties, Checked by STC staff</t>
  </si>
  <si>
    <t>County Equalization Departments</t>
  </si>
  <si>
    <t>For determination of assessments at the local level, County Equalization and State Equalization</t>
  </si>
  <si>
    <t xml:space="preserve">Sales Study dates are October 1, 2009 thru September 30, 2010 for the Residential Class and October 1, 2008 through Sept 30, 2010 for all other classes or Res Class with exception granted.  </t>
  </si>
  <si>
    <t>Local units use different procedures depending on the area.</t>
  </si>
  <si>
    <t>County Equalization Department</t>
  </si>
  <si>
    <t>County, Local Unit and State.</t>
  </si>
  <si>
    <t>Spot review, random selection of units, entire Counties are choosen where problems are suspected.</t>
  </si>
  <si>
    <t>Deeds, PTA (Transfer Affidavits), Real Property Statements</t>
  </si>
  <si>
    <t>Registar of Deeds, State and Local Assessor</t>
  </si>
  <si>
    <t>Depends on the size of the local unit</t>
  </si>
  <si>
    <t>Investigation which can lead to assessor discipline.</t>
  </si>
  <si>
    <t xml:space="preserve">Equalization is a 3 part process at the local, County and State level. </t>
  </si>
  <si>
    <t>At County Level, unknown. At State Level - 0</t>
  </si>
  <si>
    <t>Oveer 50</t>
  </si>
  <si>
    <t>ratio must be between 49.5 and 50</t>
  </si>
  <si>
    <t>Both Statue and Rule</t>
  </si>
  <si>
    <t>varies by region</t>
  </si>
  <si>
    <t>Varies by region</t>
  </si>
  <si>
    <t>Assume jurisdiction of the roll, cause a reappraisal, discipline the assessor, charge the local unit, prefer criminal charges.</t>
  </si>
  <si>
    <t>more than 30</t>
  </si>
  <si>
    <t>The STC has over the past 3 years ordered single year studies in the residential class to reflect the declining market.  They also changes the dates of the study period to get closer to tax day.</t>
  </si>
  <si>
    <t>Because of differences in terms, even simple ones like local unit, it makes it difficult to answer with a check or yes/no for some questions.</t>
  </si>
  <si>
    <t>Minnesota</t>
  </si>
  <si>
    <t>Minnesota Tax Court uses in in valuation cases to give petitioner additional relief if median ratios are below 90%.</t>
  </si>
  <si>
    <t>October 1 through September 30 compared with January assessment date.</t>
  </si>
  <si>
    <t>County Auditor</t>
  </si>
  <si>
    <t>County assessor is advised to watch and improve uniformity corrective may be ordered for following year if noncompliance continues.</t>
  </si>
  <si>
    <t>5% for time adjustment calculations only</t>
  </si>
  <si>
    <t>0.90-1.05</t>
  </si>
  <si>
    <t>10 to 15 or less</t>
  </si>
  <si>
    <t>15 to 20 or less</t>
  </si>
  <si>
    <t>20 or less</t>
  </si>
  <si>
    <t>The Department works with local assessors to identify the specific problem area and work to improve the assessments in the area.</t>
  </si>
  <si>
    <t>We are studying the IAO recommendations and will be implementing them.</t>
  </si>
  <si>
    <t>seasonal recreational (cabins) and resorts</t>
  </si>
  <si>
    <t>If they have been verified.  We are implementing the procedures described in the IAAO Standard on verification and adjustment of sales.</t>
  </si>
  <si>
    <t>This is a good survey.  I appreciate the efforts that have gone into the Standards.</t>
  </si>
  <si>
    <t>Mississippi</t>
  </si>
  <si>
    <t>Missouri</t>
  </si>
  <si>
    <t>Applies to Residential property only</t>
  </si>
  <si>
    <t xml:space="preserve">We collect two years worth of sales for analysis (1 year before and after value date) however only use one year's worth (6 months before and after value date)for the actual study. </t>
  </si>
  <si>
    <t>Comparison of stratification by assessed value, location and year built; this applies to Residential sales studies only.</t>
  </si>
  <si>
    <t>Review forms, policies, and procedures of each jurisdiction for proper compliance with state regulations and IAAO standards</t>
  </si>
  <si>
    <t>No limitation on authority to implement adjustments</t>
  </si>
  <si>
    <t xml:space="preserve">We use the same # of samples in each jursidiction when utilizing only appraisal studies based on sample size estimator and study of historical data. 
For residential sales studies we have benchmarks at 1% of residential parcel population as a minimum threshhold for sample size. </t>
  </si>
  <si>
    <t>Analyze ratio study to target specific appraisal concerns</t>
  </si>
  <si>
    <t>Set by a vote of State Tax Commission as policy</t>
  </si>
  <si>
    <t>20 for sales studies; 25 for appraisal studies</t>
  </si>
  <si>
    <t xml:space="preserve">Also look at COD when testing for sales chasing </t>
  </si>
  <si>
    <t>5% in large jurisdictions; 10% in small jurisdictions without disclosure</t>
  </si>
  <si>
    <t>We do not perform a ratio study for personal property</t>
  </si>
  <si>
    <t>We primarily use R for most statistical programming.</t>
  </si>
  <si>
    <t xml:space="preserve">We slightly reduced sample size requirements for appraisal studies; from 35 to 25 on residential and from 35 to 30 on commercial. </t>
  </si>
  <si>
    <t>Montana</t>
  </si>
  <si>
    <t>Every 2 years.</t>
  </si>
  <si>
    <t xml:space="preserve">We report to the legislature to demonstrate how well our statewide reappraisal met equity considerations.  </t>
  </si>
  <si>
    <t>2007 - 2008 to check the accuracy of valuations.  Since then we have done ratio studies to track market changes.</t>
  </si>
  <si>
    <t>We used all verified sales across the state.  Presumably, this is representative of all residential proeprty.</t>
  </si>
  <si>
    <t>The realty transfer certificate is used to report the sales price and some of the details about the sales transaction.  This information is confidential.  The Department has it, but the public does not.</t>
  </si>
  <si>
    <t>The state is responsible for valuation, so, in theory, there are no equalization issues.</t>
  </si>
  <si>
    <t xml:space="preserve">Yes.  We would test to insure that the CI for assessment levels overlap for the particular groups.  If the CI for another group were 88% to 102% then we would say the groups are equalized. </t>
  </si>
  <si>
    <t xml:space="preserve">Not sure.  The state values the property so in theory there are not equalization issues. In the one case that the assessment levels CI was outside of the standards, it overlapped with other areas so we could not statistacly determine they were assessed differently. </t>
  </si>
  <si>
    <t>The state is responsible for valuation.  It is not clear what would happen if the assessment ratio showed we were out of compliance.  Probably require the legislature to order a new appraisal.</t>
  </si>
  <si>
    <t>But Montana is a unique system where the state is responsible for valuing all property.</t>
  </si>
  <si>
    <t>The Department values the property and we review the process within the Department.  The values are used to model, and then the model is applied.</t>
  </si>
  <si>
    <t>The Department of Revenue had a Legislative audit related to Reappraisal.</t>
  </si>
  <si>
    <t>SAS and the contractor uses SPSS.</t>
  </si>
  <si>
    <t>In the past we have only done ratio studies at the end of each reappraisal cycle (once every 6 years).  We concluded a reappraisal in 2008 and since then have used them extensivly to quantify our results.</t>
  </si>
  <si>
    <t>Nebraska</t>
  </si>
  <si>
    <t>Agricultural and Commercial property study period is three year period ending June 30th prior to assessment date.
Residential property study period is two year period ending June 30th prior to assessment date.</t>
  </si>
  <si>
    <t>Balance sample by factors that affect value in the agricultural class of real property</t>
  </si>
  <si>
    <t xml:space="preserve">Review arms-length transactions </t>
  </si>
  <si>
    <t>based upon quality statistic from sample</t>
  </si>
  <si>
    <t>Consider all measures of central tendency</t>
  </si>
  <si>
    <t>Further investigate local jurisdiction assessment practices</t>
  </si>
  <si>
    <t>Orders from the Tax Equalization and Review Commission</t>
  </si>
  <si>
    <t>Residential and Commercial - 0.92 - 1.00; Agricultural land - 0.69 - 0.75</t>
  </si>
  <si>
    <t>Investigate local jurisdiction assessment practices</t>
  </si>
  <si>
    <t>Review of sold and unsold properties</t>
  </si>
  <si>
    <t>Generally the ratio study is relied upon but if the audit of the local assessment indicates the ratio study is unreliable, the results of the local assessment audit will be relied upon</t>
  </si>
  <si>
    <t>Custom software</t>
  </si>
  <si>
    <t>Correlation of expanded samples</t>
  </si>
  <si>
    <t>Nevada</t>
  </si>
  <si>
    <t>Random sample, minimum determined by catagory and county.</t>
  </si>
  <si>
    <t>Random sample of sales, follow procedures from recorder through final sale file.</t>
  </si>
  <si>
    <t>Statistical sample size formula by catagory and county.</t>
  </si>
  <si>
    <t>0.32 - 0.36</t>
  </si>
  <si>
    <t>Vacant, Multiple Family</t>
  </si>
  <si>
    <t>Marshall &amp; Swift, Apex</t>
  </si>
  <si>
    <t>New Hampshire</t>
  </si>
  <si>
    <t>Minimum of 20 sales.  If there are less than 20 sales, supplemental sales are added.</t>
  </si>
  <si>
    <t>The New Hampshire Board of Tax and Land Appeals can order a municipality to be reappraised in whole or in part.  They are not limited to any specific methodology for ordering compliance.</t>
  </si>
  <si>
    <t>New Jersey</t>
  </si>
  <si>
    <t>Ratios are used for Tax Appeals</t>
  </si>
  <si>
    <t>July 1, 2009 - June 30, 2010</t>
  </si>
  <si>
    <t>Fiscal Year</t>
  </si>
  <si>
    <t>Review sales by deed reviews, calls to attorneys, assessors</t>
  </si>
  <si>
    <t>State reviews sales by public records check,calls calls to assessors ans attorneys</t>
  </si>
  <si>
    <t>Recorded deeds</t>
  </si>
  <si>
    <t xml:space="preserve">sample weighted by property class- vacant land,residential,farm commercial </t>
  </si>
  <si>
    <t>na</t>
  </si>
  <si>
    <t xml:space="preserve">revaluation/reassessment ordered by county </t>
  </si>
  <si>
    <t xml:space="preserve"> + or - 15% of average ratio</t>
  </si>
  <si>
    <t>over 15% COD</t>
  </si>
  <si>
    <t>APTS over 15% COD</t>
  </si>
  <si>
    <t>New Mexico</t>
  </si>
  <si>
    <t>Multiple years will be used to achieve a usable sample size.</t>
  </si>
  <si>
    <t>Annual evaluations are conducted in all counties on an annual basis. Sales verification procedures are investigated during these evaluations.</t>
  </si>
  <si>
    <t>Statute requires the filing of sale price affidavits</t>
  </si>
  <si>
    <t>The State of New Mexico is a "non-disclosure" state. Sale price affidavits may be used only for statistical and analytical purposes only.</t>
  </si>
  <si>
    <t>not applicable</t>
  </si>
  <si>
    <t>PRD; STD DEV; COV</t>
  </si>
  <si>
    <t>15-20; Higher COD's allowable in rural jurisdictions</t>
  </si>
  <si>
    <t>New York</t>
  </si>
  <si>
    <t>Time period depend on latest year jurisdiction revalued all properties</t>
  </si>
  <si>
    <t>No (the CI does not overlap 100%)</t>
  </si>
  <si>
    <t xml:space="preserve">Would consider other additional information. </t>
  </si>
  <si>
    <t>Subtract from 1st quartile; added to 3rd quartile</t>
  </si>
  <si>
    <t>Must assess at uniform level throughout jurisdiction.</t>
  </si>
  <si>
    <t>15highpopdensity;17mediumdensity;20lowdensity</t>
  </si>
  <si>
    <t xml:space="preserve">Evaluate coefficient of a binary variable for sold properties used to regress on natural log of sale prices. Then compare weighted mean estimate produced by study using current assessments with weighted mean estimate produced by study using assessments established prior to the earliest sale, and adjusted for change in level of assessment to the current year. </t>
  </si>
  <si>
    <t>All, as part of audit of local reassessment  project</t>
  </si>
  <si>
    <t xml:space="preserve">To examine local reassessment projects. </t>
  </si>
  <si>
    <t>North Carolina</t>
  </si>
  <si>
    <t>The state by law is required to conduct the study, but the counties assist us by providing the sales and assessed information based on a random sample</t>
  </si>
  <si>
    <t>The local counties select deeds based off of a random sample supplied the our state office.  The county then submits the sale selected along with the appraised value.  We (the state) perform an audit where we will review a certain % of what was submitted.  We confirm that the correct deed was selected and that the correct value was given.  If we are satisfied with the results, then the counties work is accepted.  There have been times where we (the state) have gone back and conducted the study completely on our own, as we were not satisfied with the deed selection, or the values given.</t>
  </si>
  <si>
    <t xml:space="preserve">Deed Stamps </t>
  </si>
  <si>
    <t>There is no law stating that we can or can't make changes.  We typically don't make any changes to be consistent.</t>
  </si>
  <si>
    <t>We sometimes ask for the prior year values to see if the value has been changed due to the sale.</t>
  </si>
  <si>
    <t>I thought the survey was well prepared and should provide excellent results.  I would like to see more Boxes to add additional information.  For example</t>
  </si>
  <si>
    <t>North Dakota</t>
  </si>
  <si>
    <t>Appraisals used if too few sales.</t>
  </si>
  <si>
    <t>Up to 4 years may be used if insufficient sales in one year.  If insufficient sales in 4 years appraisals are added.</t>
  </si>
  <si>
    <t>A local jurisdiction may challenge a sale but the state has to approve the challange.</t>
  </si>
  <si>
    <t>Sale prices reported on statements of full consideration are confidential but may be shared with assessors.  Sale prices reported on the fact of the deed are public records.</t>
  </si>
  <si>
    <t>Add special assessment balances assumed.</t>
  </si>
  <si>
    <t>30 sales or 10% of # of parcels in the class.</t>
  </si>
  <si>
    <t>1 (the answer to #51 is correct - no authority)</t>
  </si>
  <si>
    <t>.95 - 1.00</t>
  </si>
  <si>
    <t>Max 1.00 statutory, min. .95 administrative</t>
  </si>
  <si>
    <t>Raise or lower values of a class of property in a jurisdiction.</t>
  </si>
  <si>
    <t>NA (ordered reappraisal once without authority)</t>
  </si>
  <si>
    <t>Ohio</t>
  </si>
  <si>
    <t xml:space="preserve">Once every 3 yrs for each county. </t>
  </si>
  <si>
    <t>See #5.</t>
  </si>
  <si>
    <t>In the current market we've been using some supplemental ratio studies using sales that take place after the lien date.</t>
  </si>
  <si>
    <t>Questionnaire as part of conveyance form</t>
  </si>
  <si>
    <t>100 sales is ideal, but not available for all jurisdictions.</t>
  </si>
  <si>
    <t>We usually obtain compliance short of an order.</t>
  </si>
  <si>
    <t xml:space="preserve">At the discretion of the agency. </t>
  </si>
  <si>
    <t xml:space="preserve">Used to gauge overall quality of the appraisal and to make assessors aware of potential problems in the assessment. </t>
  </si>
  <si>
    <t>No, but it helps confirm the practice.</t>
  </si>
  <si>
    <t>Oklahoma</t>
  </si>
  <si>
    <t>When adequate sample size available, one year used.  When more samples are needed, additional year added instead of conducting appraisals.</t>
  </si>
  <si>
    <t>15 CM min., 36 RES min., 1 AG sample per TWP.</t>
  </si>
  <si>
    <t>only extreme ratios, indiv. case by case</t>
  </si>
  <si>
    <t>order review, adj. of values for class of prop.</t>
  </si>
  <si>
    <t>AV/SP ratios bet. 11-13.5%, Dev. bet. classes&lt;1.5%</t>
  </si>
  <si>
    <t>Const., State Board of Equal., Legal Precedent</t>
  </si>
  <si>
    <t>order review and adjustments of values for a particular class of property.</t>
  </si>
  <si>
    <t>No specified lower limit.</t>
  </si>
  <si>
    <t>SPSS, Excel, Access</t>
  </si>
  <si>
    <t>Useful comparative tool- Thanks to the Committee for your efforts in producing and updating the Survey!</t>
  </si>
  <si>
    <t>Oregon</t>
  </si>
  <si>
    <t>We review County studies on an annual basis.</t>
  </si>
  <si>
    <t>Annual county Assessor's Certified Ratio studies are required by statute to be submitted to the dept. The Oregon Dept. of Revenue is required to examine the studies.</t>
  </si>
  <si>
    <t>Counties are required to compile data for the full year, but may also use other periods they believe are most representative of current market conditions.</t>
  </si>
  <si>
    <t>County that conducts the study.</t>
  </si>
  <si>
    <t>Compensation is required to be stated on deeds.</t>
  </si>
  <si>
    <t>Counties make all appropriate adjustments.</t>
  </si>
  <si>
    <t>Geometric mean is not required but some calculate.</t>
  </si>
  <si>
    <t>Confidence levels are considered in reviews but many counties don't appear to consider factors in their reporting.</t>
  </si>
  <si>
    <t>In recent years, Oregon Dept. of Revenue ratio study reviews have been limited. The trend is currently toward a low level of oversight of county A&amp;T programs.</t>
  </si>
  <si>
    <t>Counties may use any of the above.</t>
  </si>
  <si>
    <t>Department policy does not order reappraisals.</t>
  </si>
  <si>
    <t>Manufactured Structures: 25</t>
  </si>
  <si>
    <t>Little enforcement is undertaken. We have a grant fund that can be witheld but has not been in the history of the program. The threat does provide a lever.</t>
  </si>
  <si>
    <t>We have made plans to do audits but the plans remain on hold at this time.</t>
  </si>
  <si>
    <t>We recognize the simptoms but no action has been taken.</t>
  </si>
  <si>
    <t>Oregon counties use a wide variety of software an CAMA systems. The department uses spreadsheets for their analysis.</t>
  </si>
  <si>
    <t xml:space="preserve">Responsibility for sale verification and analysis of useable sales is left in the discretion of the counties. </t>
  </si>
  <si>
    <t>Pennsylvania</t>
  </si>
  <si>
    <t>Rhode Island</t>
  </si>
  <si>
    <t>Ratio study is published yearly for informational purposes.Also used as part of the State Equalization formula.</t>
  </si>
  <si>
    <t>Tax stamp based on sale price.</t>
  </si>
  <si>
    <t>Historically have not made adjustments to sales for ratio calculation</t>
  </si>
  <si>
    <t>uniform % not exceeding 100 %</t>
  </si>
  <si>
    <t>South Carolina</t>
  </si>
  <si>
    <t>Deeds or Affidavit shows true consideration</t>
  </si>
  <si>
    <t>We use all sales in a one year period, no size limit</t>
  </si>
  <si>
    <t>bottom 25% and top 25%</t>
  </si>
  <si>
    <t>0.80 to 1.05</t>
  </si>
  <si>
    <t>We now have capped values during reassessment and reappraisals after a property sells so classes of property are no longer factored with ratio results for distribution of school money.</t>
  </si>
  <si>
    <t>paradiw@sctax.org</t>
  </si>
  <si>
    <t>South Dakota</t>
  </si>
  <si>
    <t>11/1/2008 thru 10/31/2010</t>
  </si>
  <si>
    <t>2 years</t>
  </si>
  <si>
    <t>85-100</t>
  </si>
  <si>
    <t>Previously prevented by statute of using sales that were
1) Any property that sold for more than 150% of assessed value
2) Any ag property that sold for more than 150% of ag income value
3) Any ag property that sold in increments of 70 acres or less.
We have now gone to a productivity valuation on agricultural land. The 150% of ag income and 70 acre statutes have been repealed. The 150% of assessed value sales are being phased in over the next 4 years.</t>
  </si>
  <si>
    <t>Tennessee</t>
  </si>
  <si>
    <t>Every 2 years</t>
  </si>
  <si>
    <t>By area or subdivision, if an inordinate number of sales are recorded relative to the percentage of parcels that area contributes to the overall jurisdiction's population of parcels. Appropriate representative number of sales is calculated and those sales used are then selected at random.</t>
  </si>
  <si>
    <t>Above .90 in the 3rd year of a jurisdiction on a 6 yr cycle</t>
  </si>
  <si>
    <t>Texas</t>
  </si>
  <si>
    <t>Every other year. Texas conducts the Property Value Study in approximately half of the state's school districts each year.</t>
  </si>
  <si>
    <t>Beginning July 1 before the assessment date until June 30 after the assessment date.</t>
  </si>
  <si>
    <t>Appraisers review each sale to ensure each is an arms-length transaction representing market value</t>
  </si>
  <si>
    <t>Any other factor affecting market value</t>
  </si>
  <si>
    <t>A maximum 5 percent margin of error is targeted for each school district study.</t>
  </si>
  <si>
    <t>Coefficients of dispersion outside statutroty limits may trigger a performance audit of an appraisal district</t>
  </si>
  <si>
    <t>Oil and gas properties, utilities, railroads, commercial and industrial personal property</t>
  </si>
  <si>
    <t>The agency uses custom software to appraise, analyze and record residential, commercial real and personal property and oil and gas property. Utilities, railroads and agricultural property are appraised using in-house designed Excel spreadsheets.</t>
  </si>
  <si>
    <t xml:space="preserve">Texas has changed its annual school district ratio studies to every other year. </t>
  </si>
  <si>
    <t>Utah</t>
  </si>
  <si>
    <t>January 1. 2010</t>
  </si>
  <si>
    <t>We have never used sales beyond the lien date of Jan. 1st</t>
  </si>
  <si>
    <t>We stratify the sales, which helps to determine what areas the sales represent.</t>
  </si>
  <si>
    <t>Areas we review
1. Are all available sales being considered
2. How many are being rejected, and for what reasons
3. Are the reasons for rejection of a sale reasonable
4.Random detailed review of sales being verified by the counties</t>
  </si>
  <si>
    <t>If the sample represents 10% or more of property category it could be less than 10 observations</t>
  </si>
  <si>
    <t>10% or more of a property category (i.e. Commercial)</t>
  </si>
  <si>
    <t>If there was a pattern of passing based on the confidence interval we would most likely issue an order of some type.</t>
  </si>
  <si>
    <t>Never done - came close once</t>
  </si>
  <si>
    <t>It is not a part of our documented process, but if it gets to low I have requested additional review.</t>
  </si>
  <si>
    <t>Vermont</t>
  </si>
  <si>
    <t>Three (3) years prior to assessment date</t>
  </si>
  <si>
    <t>&gt;.80</t>
  </si>
  <si>
    <t>&lt; 20 for all combined</t>
  </si>
  <si>
    <t>Virginia</t>
  </si>
  <si>
    <t>Jan. 1, 2009</t>
  </si>
  <si>
    <t>We attempt to limit the percentage of total sales from any specific neighborhood to the same percentage of parcels that the neighborhood bears to the entire jurisdiction.</t>
  </si>
  <si>
    <t>We have authority to accept or reject any sales from the locality and to select sales as appropriate.</t>
  </si>
  <si>
    <t>None per se.    State disagreed with one locality.  State determined which  sales were to be used.</t>
  </si>
  <si>
    <t>None.   State makes the determination based on data provided by localities.</t>
  </si>
  <si>
    <t>Washington</t>
  </si>
  <si>
    <t>8 month period, August 1st of the previous year through March 31st of the current year, straddling January 1st assessment date.</t>
  </si>
  <si>
    <t>Review validated and invalidate sales.
Review selling vs. non-selling properties.</t>
  </si>
  <si>
    <t>Review invalidated sales for reasonableness and appropriate use of invalidation codes.
Audit some invalidated sales.
Sometimes talk with buyers/sellers.</t>
  </si>
  <si>
    <t>1% blanket adjustment on all real property sales to account for personal property.</t>
  </si>
  <si>
    <t>Trim ratios &lt;25% or &gt;175%</t>
  </si>
  <si>
    <t>No greater than 5% of total valid sales.</t>
  </si>
  <si>
    <t>Randomly select sales from previous year's ratio study and compare percentage changes of sold and unsold properties.</t>
  </si>
  <si>
    <t>Began allowing bank-owned re-sales to be considered valid in 2009.
Currently 26 out of 39 counties are on an annual revaluation cycle. Legislation passed in 2009 requiring all counties to re-value property on an annual basis by 2014.</t>
  </si>
  <si>
    <t>West Virgina</t>
  </si>
  <si>
    <t>Tax Year 2011</t>
  </si>
  <si>
    <t>Random sales are selected for review.</t>
  </si>
  <si>
    <t>Trim outliers using +/-2SD</t>
  </si>
  <si>
    <t>Wisconsin</t>
  </si>
  <si>
    <t>The state employs various procedures of review that include % of base, % on/off water, % high dollar, property type, and vacant / non-vacant.</t>
  </si>
  <si>
    <t>The state reviews the validations of the local assessors and verifies any inconsistencies, abnormalities, etc.</t>
  </si>
  <si>
    <t>Real Estate Transfer Return</t>
  </si>
  <si>
    <t>Complete revaluation of the jurisdiction.</t>
  </si>
  <si>
    <t>The real estate ratio is applied for personal property.</t>
  </si>
  <si>
    <t>Petitions for re-assessment and assessor compliants.</t>
  </si>
  <si>
    <t>Wyoming</t>
  </si>
  <si>
    <t xml:space="preserve">Using a 95% confidence interval, COD, COV, PRD, etc.
</t>
  </si>
  <si>
    <t>We are currently looking into a process to audit this procedure.</t>
  </si>
  <si>
    <t>A taxpayer may only see the sales used to value his/her property during the protest period.</t>
  </si>
  <si>
    <t>A work plan would be developed and State staff would be sent out to the lcoal jurisdiction to assist in rectifying the problem.</t>
  </si>
  <si>
    <t>The actions to correct this would be up to the State Board of Equalization.</t>
  </si>
  <si>
    <t>15 or less</t>
  </si>
  <si>
    <t>Other=Washington D.C.</t>
  </si>
  <si>
    <t>4,other</t>
  </si>
  <si>
    <t>no</t>
  </si>
  <si>
    <t>To order adjustments to locally determined assessed values if necessary</t>
  </si>
  <si>
    <t>blank</t>
  </si>
  <si>
    <t>To equalize state or provincial funding of local jurisdictions</t>
  </si>
  <si>
    <t>To order local jurisdictions to reappraise</t>
  </si>
  <si>
    <t>To advise assessment officials of assessment conditions</t>
  </si>
  <si>
    <t xml:space="preserve">Blank </t>
  </si>
  <si>
    <t>To assist mass appraisal programs</t>
  </si>
  <si>
    <t>Indiana, Minnisota, North Dakota, Virginia, Wyoming answered both state and local. (5)</t>
  </si>
  <si>
    <t xml:space="preserve"> To approve tax assessment roll</t>
  </si>
  <si>
    <t>Blank</t>
  </si>
  <si>
    <t>North Carolina: State and Other =The state by law is required to conduct the study, but the counties assist us by providing the sales and assessed information based on a random sample</t>
  </si>
  <si>
    <t>Michigan: Other=County Equalization Departments</t>
  </si>
  <si>
    <t>Massachusetts, Colorado answered both to local and contract.</t>
  </si>
  <si>
    <t>Montana answered contract only.</t>
  </si>
  <si>
    <t>Alaska answered Local and Other=In coordination w/our office</t>
  </si>
  <si>
    <t>Delaware-Kent County:Other=No one</t>
  </si>
  <si>
    <t>CANADA</t>
  </si>
  <si>
    <t>Alberta</t>
  </si>
  <si>
    <t>Provincial agency</t>
  </si>
  <si>
    <t>To increase sample size</t>
  </si>
  <si>
    <t>3 years of sales up to July 1 of assessment year</t>
  </si>
  <si>
    <t>Minimum of 15 indicators of value</t>
  </si>
  <si>
    <t>COD below 5</t>
  </si>
  <si>
    <t>to review complex petrochemical facilities</t>
  </si>
  <si>
    <t>brian.ferguson@gov.ab.ca</t>
  </si>
  <si>
    <t>British Columbia</t>
  </si>
  <si>
    <t>3 months either side of July 1st for residential (Apr - Sep)
6 months either side of July 1st for non-residential (Jan - Dec)</t>
  </si>
  <si>
    <t>minimum 25 sales per sample size</t>
  </si>
  <si>
    <t>Regional managers are required to investigate</t>
  </si>
  <si>
    <t>COGNOS BI</t>
  </si>
  <si>
    <t>Ontario</t>
  </si>
  <si>
    <t xml:space="preserve">Ratio studies every 4 years as part of reassessment  </t>
  </si>
  <si>
    <t>Self  MPAC conducts its own studies</t>
  </si>
  <si>
    <t>Mass appraisal ratio studies include sales 3 to 5 years before valuation date.  Roll quality studies and appeals consider sales from January 2007 to December 2008 typically</t>
  </si>
  <si>
    <t xml:space="preserve">Self.  </t>
  </si>
  <si>
    <t>Local field offices validate sales.  Ratio studies completed by mass appraisal staff and quality services staff</t>
  </si>
  <si>
    <t>Include as a variable in the mass appraisal process</t>
  </si>
  <si>
    <t>For equity studies for appeals we have a established a goal of at least 30 sales</t>
  </si>
  <si>
    <t>Yes.  The example noted complies with IAAO Ratio Study Standards examples on the use of confidence intervals</t>
  </si>
  <si>
    <t>Ratio studies across cross sections of property data</t>
  </si>
  <si>
    <t xml:space="preserve">Standards vary based on market type and property type. </t>
  </si>
  <si>
    <t>MPAC is the assessment authority of the Province of Ontario.  There is no oversight agency to review ratio studies or order reappraisals.</t>
  </si>
  <si>
    <t>Informal review if COD falls below 5</t>
  </si>
  <si>
    <t>Introduced more residual based measures to review values at the lower end of the market</t>
  </si>
  <si>
    <t>Prince Edward Island</t>
  </si>
  <si>
    <t>Not Legislated but used for Assessment purpose</t>
  </si>
  <si>
    <t>January 2009 - September 2010</t>
  </si>
  <si>
    <t>Use 2 to 3 year time period</t>
  </si>
  <si>
    <t>Use all VALID sales due to small sample size</t>
  </si>
  <si>
    <t>Province is responsible for all real property transfers</t>
  </si>
  <si>
    <t>Affidavit of Sale is Registered</t>
  </si>
  <si>
    <t>If sample size is small increase sample area</t>
  </si>
  <si>
    <t>PDR's used as quality control measure</t>
  </si>
  <si>
    <t>Province is responsible for assessment values</t>
  </si>
  <si>
    <t>CUSPAP</t>
  </si>
  <si>
    <t>Reappraise Work Unit Areas or Selected Property Types</t>
  </si>
  <si>
    <t>Assessment Rates are determined using sales analysis and mass appraisal techniques</t>
  </si>
  <si>
    <t>Not Applicable, Province - Only deals with "REAL PROPERTY"</t>
  </si>
  <si>
    <t>Quebec</t>
  </si>
  <si>
    <t>Provincial Government</t>
  </si>
  <si>
    <t>To trace a picture of whole rolls of all local jurisdictions</t>
  </si>
  <si>
    <t>01-07-2009 for the applicable roll in 01-2011, 2012 and 2013</t>
  </si>
  <si>
    <t>We determine the maximum of vacant lots, according the number of vacant lots there is in the roll (we keep the same proportion of vacant lots there is in the roll)</t>
  </si>
  <si>
    <t>The contract</t>
  </si>
  <si>
    <t>We advise the local jurisdiction</t>
  </si>
  <si>
    <t>luc.sauvageau@mamrot.gouv.qc.ca
nathalie.bourassa@mamrot.gouv.qc.ca</t>
  </si>
  <si>
    <t>Saskatchewan</t>
  </si>
  <si>
    <t>June 30, 2006. SK has a 4 year reval. cycle</t>
  </si>
  <si>
    <t>Base Date June 30, 2006. Sales are allowed up to December 31, 2006.</t>
  </si>
  <si>
    <t>Transfer documents &amp; statutory provisions for disclosure</t>
  </si>
  <si>
    <t xml:space="preserve">Adjustments are applied by the local assessor prior to ASR study </t>
  </si>
  <si>
    <t>Any adjustment is made by local assessor prior to ASR study</t>
  </si>
  <si>
    <t>All sales used submitted by local appraisers used for Primary Audit only</t>
  </si>
  <si>
    <t>Corrective action required per Statutory Primary Audit</t>
  </si>
  <si>
    <t>0.98 - 1.02</t>
  </si>
  <si>
    <t>There are no statutory uniformity requirements</t>
  </si>
  <si>
    <t>All All SK tax classes (per regulations) for the confirmation audit</t>
  </si>
  <si>
    <t>Both Confirmation and ASR (Primary Audit) required</t>
  </si>
  <si>
    <t>To approve assessment roll (tax and assessment rolls are separate)</t>
  </si>
  <si>
    <t>currently only improved sales used in ratio study for residential and non residential property class for the Statutory Primary Audit. Plans were to include vacant land sales for the purposes of obtaining a more representative overall municipal ASR.</t>
  </si>
  <si>
    <t>Please inlcude the following e-mail:
gordon.senz@sama.sk.ca</t>
  </si>
  <si>
    <t>Every three (3) years</t>
  </si>
  <si>
    <t>3 Years Jan 1, 2005 to Dec 31, 2007</t>
  </si>
  <si>
    <t>Registry of Deeds legal document, (transfer)</t>
  </si>
  <si>
    <t>HST Harmonized Sales Tax</t>
  </si>
  <si>
    <t>Sale info review and data review and reinspection where required.</t>
  </si>
  <si>
    <t>Order Agency officials to apply trend factor at category level.</t>
  </si>
  <si>
    <t>new homo 10 or less, older hetero 15 or less, Rural 20 or less</t>
  </si>
  <si>
    <t>Larger Urban 15 or less, Smaller rural 20 or less</t>
  </si>
  <si>
    <t>Other Real varies with local conditions</t>
  </si>
  <si>
    <t>New Brunswick</t>
  </si>
  <si>
    <t>2009, currently working on 2010</t>
  </si>
  <si>
    <t>Minnessota</t>
  </si>
  <si>
    <t>9 states-Wy,Oh,NM,Mn,Ky,Ks,In,Id,Ar,</t>
  </si>
  <si>
    <t>Left it blank</t>
  </si>
  <si>
    <t>Several N/A's</t>
  </si>
  <si>
    <t>Other as listed below:</t>
  </si>
  <si>
    <t>Delaware</t>
  </si>
  <si>
    <t>Other see below:</t>
  </si>
  <si>
    <t>North DaKota</t>
  </si>
  <si>
    <t>Once every 4 years (at least)</t>
  </si>
  <si>
    <t>Annual and when Court Ordered</t>
  </si>
  <si>
    <t>Mississippi answered state,local and Contracted</t>
  </si>
  <si>
    <t>see below</t>
  </si>
  <si>
    <t xml:space="preserve">1% to 100% of valid Sales are quiried and averaged and the total is formula divided &amp; multiplied, applying digital land reject codes to asertain the results.  </t>
  </si>
  <si>
    <t xml:space="preserve">NH,Me </t>
  </si>
  <si>
    <t>Other 3, Annual 4, Not required 1</t>
  </si>
  <si>
    <t>Annual 8</t>
  </si>
  <si>
    <t>Other: 13                                        Alaska</t>
  </si>
  <si>
    <t>State agency=48, local=3, Other=1</t>
  </si>
  <si>
    <r>
      <t xml:space="preserve">43     </t>
    </r>
    <r>
      <rPr>
        <sz val="11"/>
        <color rgb="FFFF0000"/>
        <rFont val="Calibri"/>
        <family val="2"/>
        <scheme val="minor"/>
      </rPr>
      <t>44</t>
    </r>
  </si>
  <si>
    <r>
      <t xml:space="preserve">11    </t>
    </r>
    <r>
      <rPr>
        <sz val="11"/>
        <color rgb="FFFF0000"/>
        <rFont val="Calibri"/>
        <family val="2"/>
        <scheme val="minor"/>
      </rPr>
      <t>7</t>
    </r>
  </si>
  <si>
    <r>
      <t xml:space="preserve">2     </t>
    </r>
    <r>
      <rPr>
        <sz val="11"/>
        <color rgb="FFFF0000"/>
        <rFont val="Calibri"/>
        <family val="2"/>
        <scheme val="minor"/>
      </rPr>
      <t>2</t>
    </r>
  </si>
  <si>
    <r>
      <t xml:space="preserve">4     </t>
    </r>
    <r>
      <rPr>
        <sz val="11"/>
        <color rgb="FFFF0000"/>
        <rFont val="Calibri"/>
        <family val="2"/>
        <scheme val="minor"/>
      </rPr>
      <t>0</t>
    </r>
  </si>
  <si>
    <t>Both State and Local</t>
  </si>
  <si>
    <r>
      <t xml:space="preserve">N/A  </t>
    </r>
    <r>
      <rPr>
        <sz val="11"/>
        <color rgb="FFFF0000"/>
        <rFont val="Calibri"/>
        <family val="2"/>
        <scheme val="minor"/>
      </rPr>
      <t>11</t>
    </r>
  </si>
  <si>
    <r>
      <t xml:space="preserve">20    </t>
    </r>
    <r>
      <rPr>
        <sz val="11"/>
        <color rgb="FFFF0000"/>
        <rFont val="Calibri"/>
        <family val="2"/>
        <scheme val="minor"/>
      </rPr>
      <t xml:space="preserve"> 20</t>
    </r>
  </si>
  <si>
    <r>
      <t xml:space="preserve">24     </t>
    </r>
    <r>
      <rPr>
        <sz val="11"/>
        <color rgb="FFFF0000"/>
        <rFont val="Calibri"/>
        <family val="2"/>
        <scheme val="minor"/>
      </rPr>
      <t>28</t>
    </r>
  </si>
  <si>
    <r>
      <t xml:space="preserve">23     </t>
    </r>
    <r>
      <rPr>
        <sz val="11"/>
        <color rgb="FFFF0000"/>
        <rFont val="Calibri"/>
        <family val="2"/>
        <scheme val="minor"/>
      </rPr>
      <t>28</t>
    </r>
  </si>
  <si>
    <r>
      <t xml:space="preserve">40     </t>
    </r>
    <r>
      <rPr>
        <sz val="11"/>
        <color rgb="FFFF0000"/>
        <rFont val="Calibri"/>
        <family val="2"/>
        <scheme val="minor"/>
      </rPr>
      <t>39</t>
    </r>
  </si>
  <si>
    <r>
      <t xml:space="preserve">20     </t>
    </r>
    <r>
      <rPr>
        <sz val="11"/>
        <color rgb="FFFF0000"/>
        <rFont val="Calibri"/>
        <family val="2"/>
        <scheme val="minor"/>
      </rPr>
      <t>22</t>
    </r>
  </si>
  <si>
    <r>
      <t xml:space="preserve">14     </t>
    </r>
    <r>
      <rPr>
        <sz val="11"/>
        <color rgb="FFFF0000"/>
        <rFont val="Calibri"/>
        <family val="2"/>
        <scheme val="minor"/>
      </rPr>
      <t>13</t>
    </r>
  </si>
  <si>
    <r>
      <t xml:space="preserve">10     </t>
    </r>
    <r>
      <rPr>
        <sz val="11"/>
        <color rgb="FFFF0000"/>
        <rFont val="Calibri"/>
        <family val="2"/>
        <scheme val="minor"/>
      </rPr>
      <t>17</t>
    </r>
  </si>
  <si>
    <t>Qualify sales - study sample selection</t>
  </si>
  <si>
    <t>Colorado  (NA?</t>
  </si>
  <si>
    <t>Blank = Texas</t>
  </si>
  <si>
    <t>yes</t>
  </si>
  <si>
    <t>yes=24, no=8, NA=17, blank=1</t>
  </si>
  <si>
    <t>Blank,vt,ca</t>
  </si>
  <si>
    <t>blank,ca------pa, ma=no explain</t>
  </si>
  <si>
    <t>ca,oh</t>
  </si>
  <si>
    <t>Ok,mS,CA, DE</t>
  </si>
  <si>
    <t>PA=BLANK</t>
  </si>
  <si>
    <t>nh=BLANK</t>
  </si>
  <si>
    <t>NO</t>
  </si>
  <si>
    <t>.75-1.25</t>
  </si>
  <si>
    <t>PRD .92 TO 1.08</t>
  </si>
  <si>
    <t>MS</t>
  </si>
  <si>
    <t>CA BLANK     1</t>
  </si>
  <si>
    <t>ca,wa-blank</t>
  </si>
  <si>
    <t>Il blank</t>
  </si>
  <si>
    <r>
      <t>l</t>
    </r>
    <r>
      <rPr>
        <sz val="11"/>
        <color rgb="FFFF0000"/>
        <rFont val="Calibri"/>
        <family val="2"/>
        <scheme val="minor"/>
      </rPr>
      <t>ocal=12, st-pr=22, both 16, PC=1</t>
    </r>
    <r>
      <rPr>
        <sz val="11"/>
        <color theme="1"/>
        <rFont val="Calibri"/>
        <family val="2"/>
        <scheme val="minor"/>
      </rPr>
      <t>--Ca and Me=NA, Va=Blank</t>
    </r>
  </si>
  <si>
    <r>
      <t>l</t>
    </r>
    <r>
      <rPr>
        <sz val="11"/>
        <color rgb="FFFF0000"/>
        <rFont val="Calibri"/>
        <family val="2"/>
        <scheme val="minor"/>
      </rPr>
      <t>ocal= 24, st-pr=16, both =10, PC=0</t>
    </r>
  </si>
  <si>
    <r>
      <t xml:space="preserve">NA=16, yes=24, no=11 </t>
    </r>
    <r>
      <rPr>
        <sz val="11"/>
        <rFont val="Calibri"/>
        <family val="2"/>
        <scheme val="minor"/>
      </rPr>
      <t>Alaska</t>
    </r>
  </si>
  <si>
    <t>NA=24, yes=18, no=7, Blank=2(NH,Me)</t>
  </si>
  <si>
    <t>New Foundland</t>
  </si>
  <si>
    <t>State agency=48, local=3 Other=0</t>
  </si>
  <si>
    <t>annual</t>
  </si>
  <si>
    <t>Confidence interval, rather than the median ratio itself, is used to determine compliance with the level of assessment benchmark.  Local officials would be advised to consider using more sales in their stratum.</t>
  </si>
  <si>
    <t>Wa,NH,Pa,ms</t>
  </si>
  <si>
    <t>ca,ms,pa,tn,wa,wv</t>
  </si>
  <si>
    <t>ms,ca</t>
  </si>
  <si>
    <t>Ca,Ms</t>
  </si>
  <si>
    <r>
      <t>T</t>
    </r>
    <r>
      <rPr>
        <b/>
        <sz val="11"/>
        <color rgb="FF006100"/>
        <rFont val="Calibri"/>
        <family val="2"/>
        <scheme val="minor"/>
      </rPr>
      <t>he Standard for the Coefficient of Dispersion.</t>
    </r>
  </si>
  <si>
    <t>Nova Scotia</t>
  </si>
  <si>
    <t>Not for profit - municipally controlled agency</t>
  </si>
  <si>
    <t>Internal</t>
  </si>
  <si>
    <t>To complete annual reassessment activities and filed roll statistics</t>
  </si>
  <si>
    <t>2011 reassessment - estimating market value at January 1, 2009</t>
  </si>
  <si>
    <t>Sale dates for 2011 reassessment:  
July 1, 2008 - June 30, 2009</t>
  </si>
  <si>
    <t>Internally</t>
  </si>
  <si>
    <t>Annual external compliance audit measures level of compliance with IAAO sales validation procedures</t>
  </si>
  <si>
    <t>Deed Transfer Tax Affidavit</t>
  </si>
  <si>
    <t>Legislation does not exist to allow the release of sales prices for purposes other than the purpose for which it is collected.</t>
  </si>
  <si>
    <t>Sales tax on new construction (if not incl. in recorded price)</t>
  </si>
  <si>
    <t>In context of non-complaince - if during the reassessment process, ratio analysis indicated preliminary assessments outside acceptable PRD criteria, analysis would be re-visited and revised are required.  Additionally, the following year's ratio analysis may be required to address.</t>
  </si>
  <si>
    <t>Internal standards</t>
  </si>
  <si>
    <t>up to 19.9%</t>
  </si>
  <si>
    <t>Agency has authority to conduct reassessment of a current year</t>
  </si>
  <si>
    <t>recent change (for 2011 reassessment)to use the median for reporting the general level of assessment.</t>
  </si>
  <si>
    <t>every 4 years on update</t>
  </si>
  <si>
    <t>The ratio study is predominately used on update year to test the parameters and the validity of the update.</t>
  </si>
  <si>
    <t>Jan. 1 2011</t>
  </si>
  <si>
    <t xml:space="preserve">Sales dated the year of the update are first searched for, if inadequate sale are available for the current year, then prior year sales are accepted.
</t>
  </si>
  <si>
    <t xml:space="preserve">Look for good data that fits our requirements, has been verified with the grantor and grantee and is a good arms length transaction.
</t>
  </si>
  <si>
    <t>Sales are collected from questionaries sent to the grantor and grantee. From these sales the state screens the sales for validation.</t>
  </si>
  <si>
    <t>Sales are collected from the jurisdiction, analyzed, and sorted based on the guidelines for an arms length transaction.</t>
  </si>
  <si>
    <t>Mississippi is a non disclosure state, sales letters are sent to the grantor and grantee on each qualifying deed. These sale prices are kept confidential and used only for maintaining property values in the jurisdiction in which they were collected.</t>
  </si>
  <si>
    <t>COD Median, Regrestivity</t>
  </si>
  <si>
    <t>Should a jurisdiction fail the ratio study, that jurisdiction a considered to be non compliant and given 2 years to correct the assessments.</t>
  </si>
  <si>
    <t>.92-1.08 Class I and .75-1.25 for Class II</t>
  </si>
  <si>
    <t xml:space="preserve">The Dept. of Revenue </t>
  </si>
  <si>
    <t>&lt;20%</t>
  </si>
  <si>
    <t>By observation of the sales questionaires, and why or why not a particular sale was culled.</t>
  </si>
  <si>
    <t>Please contact Danny Hall Director of personal property for questions on personal property</t>
  </si>
  <si>
    <t>In 2006 new rules were adopted. The standard for passing the assessment level test was tightened to 85%-115%, COD was changed to 20% and the regressitivity was changed to .92 to 1.08.</t>
  </si>
  <si>
    <t>Blank 1</t>
  </si>
  <si>
    <t>???</t>
  </si>
  <si>
    <t>Newfoundland</t>
  </si>
  <si>
    <t>Louisiana</t>
  </si>
  <si>
    <t>West Virginia</t>
  </si>
  <si>
    <t>Appraisals Only</t>
  </si>
  <si>
    <t>Ca</t>
  </si>
  <si>
    <t>blank (Del,Mi)</t>
  </si>
  <si>
    <t>Advise counties to consider adjustments in future reappraisals</t>
  </si>
  <si>
    <t>every 2 years</t>
  </si>
  <si>
    <t>yes,disclosure made to both</t>
  </si>
  <si>
    <t>All (88) have been ordered to reappraise or update  0-zero</t>
  </si>
  <si>
    <t>15% as set by IAAO standards</t>
  </si>
  <si>
    <t xml:space="preserve">x (divide average ration by 4 and multiply it by 4) </t>
  </si>
  <si>
    <t>Annual=43, Not Required 1, Other=7</t>
  </si>
  <si>
    <r>
      <t>Annual 43,</t>
    </r>
    <r>
      <rPr>
        <sz val="11"/>
        <rFont val="Calibri"/>
        <family val="2"/>
        <scheme val="minor"/>
      </rPr>
      <t xml:space="preserve">43 </t>
    </r>
    <r>
      <rPr>
        <sz val="11"/>
        <color rgb="FFFF0000"/>
        <rFont val="Calibri"/>
        <family val="2"/>
        <scheme val="minor"/>
      </rPr>
      <t>2yr-2,</t>
    </r>
    <r>
      <rPr>
        <sz val="11"/>
        <rFont val="Calibri"/>
        <family val="2"/>
        <scheme val="minor"/>
      </rPr>
      <t>3</t>
    </r>
    <r>
      <rPr>
        <sz val="11"/>
        <color rgb="FFFF0000"/>
        <rFont val="Calibri"/>
        <family val="2"/>
        <scheme val="minor"/>
      </rPr>
      <t xml:space="preserve"> 3yr-1,</t>
    </r>
    <r>
      <rPr>
        <sz val="11"/>
        <rFont val="Calibri"/>
        <family val="2"/>
        <scheme val="minor"/>
      </rPr>
      <t xml:space="preserve">1 </t>
    </r>
    <r>
      <rPr>
        <sz val="11"/>
        <color rgb="FFFF0000"/>
        <rFont val="Calibri"/>
        <family val="2"/>
        <scheme val="minor"/>
      </rPr>
      <t>4yr-1,</t>
    </r>
    <r>
      <rPr>
        <sz val="11"/>
        <rFont val="Calibri"/>
        <family val="2"/>
        <scheme val="minor"/>
      </rPr>
      <t>1</t>
    </r>
    <r>
      <rPr>
        <sz val="11"/>
        <color rgb="FFFF0000"/>
        <rFont val="Calibri"/>
        <family val="2"/>
        <scheme val="minor"/>
      </rPr>
      <t>,other-3,</t>
    </r>
    <r>
      <rPr>
        <sz val="11"/>
        <rFont val="Calibri"/>
        <family val="2"/>
        <scheme val="minor"/>
      </rPr>
      <t>2</t>
    </r>
  </si>
  <si>
    <t>(AR)Can be combined for commercial/industrial</t>
  </si>
  <si>
    <t>local</t>
  </si>
  <si>
    <t>yes, disclosure made to both</t>
  </si>
  <si>
    <t>CA, NH BLANK</t>
  </si>
  <si>
    <t>local/contractor</t>
  </si>
  <si>
    <t>local= 18, st-pr=13, both =17 , other=0 , NA 2,con-local 1</t>
  </si>
  <si>
    <t>State Province</t>
  </si>
  <si>
    <t>state/prov.</t>
  </si>
  <si>
    <r>
      <t>Numerous - varying levels of adjustment needed.</t>
    </r>
    <r>
      <rPr>
        <sz val="14"/>
        <color theme="1"/>
        <rFont val="Calibri"/>
        <family val="2"/>
        <scheme val="minor"/>
      </rPr>
      <t>0</t>
    </r>
  </si>
  <si>
    <r>
      <t xml:space="preserve">Three (3) </t>
    </r>
    <r>
      <rPr>
        <sz val="16"/>
        <color theme="1"/>
        <rFont val="Calibri"/>
        <family val="2"/>
        <scheme val="minor"/>
      </rPr>
      <t>0</t>
    </r>
  </si>
  <si>
    <t>yes, comments (50 char limit):</t>
  </si>
  <si>
    <t xml:space="preserve">Local </t>
  </si>
  <si>
    <t>local=11, st-pr=28, both 10, Con. 0,other 1, NA 1</t>
  </si>
  <si>
    <t xml:space="preserve">Not sure.  The state values the property so in theory there are not equalization issues. In the one case that the assessment levels CI was outside of the standards, it overlapped with other areas so we could not statistically  determine they were assessed differently. </t>
  </si>
  <si>
    <t>Real Estate Transfer Declaration</t>
  </si>
  <si>
    <t>17, seven of which are deeds</t>
  </si>
  <si>
    <t>NA=12,SPS=8, CSQ=7, other=17, Blank 0, Both 7</t>
  </si>
  <si>
    <t>generally iaao</t>
  </si>
  <si>
    <t>looser</t>
  </si>
  <si>
    <t>tighter</t>
  </si>
  <si>
    <t>15 - 20</t>
  </si>
  <si>
    <t>yes but no specific</t>
  </si>
  <si>
    <t>both</t>
  </si>
  <si>
    <t>Y,both=23No=15 Y,local=8,Y,s=6,</t>
  </si>
  <si>
    <t>NONE-ra</t>
  </si>
  <si>
    <t>Q-68Has a lower COD Limit been established</t>
  </si>
  <si>
    <t>ne</t>
  </si>
  <si>
    <t>okla</t>
  </si>
  <si>
    <t>IL</t>
  </si>
  <si>
    <t>Alaska</t>
  </si>
  <si>
    <t>We use it for school funding and as a check for equalization</t>
  </si>
  <si>
    <t>For the March 1, 2010 assessment date, sales from calendar year 2009, and January and February 2010 were used.  If needed, assessor's may use sales outside that timeframe, as long as they are time adjusted.</t>
  </si>
  <si>
    <t>In the 21 largest counties a representative sample of residential sales are selected.  The sample attempts to closely match the population profile of property characteristics.</t>
  </si>
</sst>
</file>

<file path=xl/styles.xml><?xml version="1.0" encoding="utf-8"?>
<styleSheet xmlns="http://schemas.openxmlformats.org/spreadsheetml/2006/main">
  <fonts count="9">
    <font>
      <sz val="11"/>
      <color theme="1"/>
      <name val="Calibri"/>
      <family val="2"/>
      <scheme val="minor"/>
    </font>
    <font>
      <sz val="11"/>
      <color rgb="FF006100"/>
      <name val="Calibri"/>
      <family val="2"/>
      <scheme val="minor"/>
    </font>
    <font>
      <b/>
      <sz val="11"/>
      <color theme="1"/>
      <name val="Calibri"/>
      <family val="2"/>
      <scheme val="minor"/>
    </font>
    <font>
      <u/>
      <sz val="11"/>
      <color theme="10"/>
      <name val="Calibri"/>
      <family val="2"/>
    </font>
    <font>
      <b/>
      <sz val="11"/>
      <color rgb="FF006100"/>
      <name val="Calibri"/>
      <family val="2"/>
      <scheme val="minor"/>
    </font>
    <font>
      <sz val="11"/>
      <color rgb="FFFF0000"/>
      <name val="Calibri"/>
      <family val="2"/>
      <scheme val="minor"/>
    </font>
    <font>
      <sz val="11"/>
      <name val="Calibri"/>
      <family val="2"/>
      <scheme val="minor"/>
    </font>
    <font>
      <sz val="14"/>
      <color theme="1"/>
      <name val="Calibri"/>
      <family val="2"/>
      <scheme val="minor"/>
    </font>
    <font>
      <sz val="16"/>
      <color theme="1"/>
      <name val="Calibri"/>
      <family val="2"/>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1" fillId="2" borderId="0" applyNumberFormat="0" applyBorder="0" applyAlignment="0" applyProtection="0"/>
    <xf numFmtId="0" fontId="3" fillId="0" borderId="0" applyNumberFormat="0" applyFill="0" applyBorder="0" applyAlignment="0" applyProtection="0">
      <alignment vertical="top"/>
      <protection locked="0"/>
    </xf>
  </cellStyleXfs>
  <cellXfs count="67">
    <xf numFmtId="0" fontId="0" fillId="0" borderId="0" xfId="0"/>
    <xf numFmtId="0" fontId="1" fillId="2" borderId="1" xfId="1" applyBorder="1" applyAlignment="1"/>
    <xf numFmtId="0" fontId="1" fillId="2" borderId="1" xfId="1" applyBorder="1" applyAlignment="1">
      <alignment wrapText="1"/>
    </xf>
    <xf numFmtId="0" fontId="1" fillId="2" borderId="1" xfId="1" applyNumberFormat="1" applyBorder="1" applyAlignment="1">
      <alignment wrapText="1"/>
    </xf>
    <xf numFmtId="0" fontId="1" fillId="0" borderId="0" xfId="1" applyFill="1" applyBorder="1" applyAlignment="1">
      <alignment wrapText="1"/>
    </xf>
    <xf numFmtId="0" fontId="1" fillId="0" borderId="1" xfId="1" applyFill="1" applyBorder="1" applyAlignment="1">
      <alignment wrapText="1"/>
    </xf>
    <xf numFmtId="0" fontId="0" fillId="0" borderId="1" xfId="0" applyBorder="1" applyAlignment="1"/>
    <xf numFmtId="0" fontId="0" fillId="0" borderId="1" xfId="0" applyBorder="1" applyAlignment="1">
      <alignment wrapText="1"/>
    </xf>
    <xf numFmtId="15" fontId="0" fillId="0" borderId="1" xfId="0" applyNumberFormat="1" applyBorder="1" applyAlignment="1">
      <alignment wrapText="1"/>
    </xf>
    <xf numFmtId="0" fontId="0" fillId="0" borderId="0" xfId="0" applyBorder="1"/>
    <xf numFmtId="0" fontId="0" fillId="0" borderId="1" xfId="0" applyBorder="1"/>
    <xf numFmtId="9" fontId="0" fillId="0" borderId="1" xfId="0" applyNumberFormat="1" applyBorder="1" applyAlignment="1">
      <alignment wrapText="1"/>
    </xf>
    <xf numFmtId="14" fontId="0" fillId="0" borderId="1" xfId="0" applyNumberFormat="1" applyBorder="1" applyAlignment="1">
      <alignment wrapText="1"/>
    </xf>
    <xf numFmtId="0" fontId="0" fillId="0" borderId="1" xfId="0" applyNumberFormat="1" applyBorder="1" applyAlignment="1">
      <alignment wrapText="1"/>
    </xf>
    <xf numFmtId="10" fontId="0" fillId="0" borderId="1" xfId="0" applyNumberFormat="1" applyBorder="1" applyAlignment="1">
      <alignment wrapText="1"/>
    </xf>
    <xf numFmtId="9" fontId="0" fillId="0" borderId="0" xfId="0" applyNumberFormat="1"/>
    <xf numFmtId="16" fontId="0" fillId="0" borderId="1" xfId="0" applyNumberFormat="1" applyBorder="1" applyAlignment="1">
      <alignment wrapText="1"/>
    </xf>
    <xf numFmtId="17" fontId="0" fillId="0" borderId="1" xfId="0" applyNumberFormat="1" applyBorder="1" applyAlignment="1">
      <alignment wrapText="1"/>
    </xf>
    <xf numFmtId="0" fontId="3" fillId="0" borderId="1" xfId="2" applyBorder="1" applyAlignment="1" applyProtection="1"/>
    <xf numFmtId="0" fontId="2" fillId="0" borderId="1" xfId="0" applyFont="1" applyBorder="1" applyAlignment="1"/>
    <xf numFmtId="0" fontId="2" fillId="0" borderId="1" xfId="0" applyFont="1" applyBorder="1" applyAlignment="1">
      <alignment wrapText="1"/>
    </xf>
    <xf numFmtId="0" fontId="0" fillId="0" borderId="1" xfId="0" applyBorder="1" applyAlignment="1">
      <alignment horizontal="right" wrapText="1"/>
    </xf>
    <xf numFmtId="15" fontId="0" fillId="0" borderId="1" xfId="0" applyNumberFormat="1" applyBorder="1" applyAlignment="1"/>
    <xf numFmtId="0" fontId="0" fillId="0" borderId="0" xfId="0" applyBorder="1" applyAlignment="1"/>
    <xf numFmtId="0" fontId="0" fillId="0" borderId="0" xfId="0" applyBorder="1" applyAlignment="1">
      <alignment wrapText="1"/>
    </xf>
    <xf numFmtId="0" fontId="0" fillId="0" borderId="0" xfId="0" applyAlignment="1">
      <alignment wrapText="1"/>
    </xf>
    <xf numFmtId="0" fontId="2" fillId="0" borderId="1" xfId="0" applyFont="1" applyBorder="1" applyAlignment="1">
      <alignment horizontal="right" wrapText="1"/>
    </xf>
    <xf numFmtId="0" fontId="2" fillId="0" borderId="1" xfId="0" applyFont="1" applyBorder="1" applyAlignment="1">
      <alignment horizontal="right"/>
    </xf>
    <xf numFmtId="0" fontId="0" fillId="0" borderId="1" xfId="0" applyBorder="1" applyAlignment="1">
      <alignment horizontal="right"/>
    </xf>
    <xf numFmtId="0" fontId="5" fillId="0" borderId="1" xfId="0" applyFont="1" applyBorder="1" applyAlignment="1">
      <alignment wrapText="1"/>
    </xf>
    <xf numFmtId="14" fontId="5" fillId="0" borderId="1" xfId="0" applyNumberFormat="1" applyFont="1" applyBorder="1" applyAlignment="1">
      <alignment wrapText="1"/>
    </xf>
    <xf numFmtId="0" fontId="0" fillId="0" borderId="0" xfId="0" applyAlignment="1"/>
    <xf numFmtId="0" fontId="0" fillId="0" borderId="1" xfId="0" applyNumberFormat="1" applyBorder="1" applyAlignment="1"/>
    <xf numFmtId="0" fontId="0" fillId="0" borderId="2" xfId="0" applyFill="1" applyBorder="1" applyAlignment="1"/>
    <xf numFmtId="0" fontId="5" fillId="0" borderId="1" xfId="0" applyFont="1" applyBorder="1" applyAlignment="1"/>
    <xf numFmtId="0" fontId="5" fillId="0" borderId="1" xfId="0" applyFont="1" applyBorder="1"/>
    <xf numFmtId="0" fontId="1" fillId="3" borderId="1" xfId="1" applyFill="1" applyBorder="1" applyAlignment="1">
      <alignment horizontal="right"/>
    </xf>
    <xf numFmtId="0" fontId="5" fillId="0" borderId="0" xfId="0" applyFont="1" applyAlignment="1">
      <alignment wrapText="1"/>
    </xf>
    <xf numFmtId="0" fontId="0" fillId="0" borderId="1" xfId="0" applyBorder="1" applyAlignment="1">
      <alignment horizontal="left"/>
    </xf>
    <xf numFmtId="0" fontId="4" fillId="3" borderId="1" xfId="1" applyFont="1" applyFill="1" applyBorder="1" applyAlignment="1">
      <alignment wrapText="1"/>
    </xf>
    <xf numFmtId="0" fontId="1" fillId="3" borderId="1" xfId="1" applyFill="1" applyBorder="1" applyAlignment="1">
      <alignment wrapText="1"/>
    </xf>
    <xf numFmtId="0" fontId="0" fillId="0" borderId="1" xfId="0" applyBorder="1" applyAlignment="1">
      <alignment horizontal="left" wrapText="1"/>
    </xf>
    <xf numFmtId="0" fontId="0" fillId="0" borderId="1" xfId="0" applyBorder="1" applyAlignment="1">
      <alignment horizontal="center" wrapText="1"/>
    </xf>
    <xf numFmtId="1" fontId="0" fillId="0" borderId="1" xfId="0" applyNumberFormat="1" applyBorder="1" applyAlignment="1">
      <alignment wrapText="1"/>
    </xf>
    <xf numFmtId="0" fontId="1" fillId="2" borderId="3" xfId="1" applyBorder="1" applyAlignment="1">
      <alignment wrapText="1"/>
    </xf>
    <xf numFmtId="0" fontId="1" fillId="2" borderId="3" xfId="1" applyBorder="1" applyAlignment="1"/>
    <xf numFmtId="0" fontId="0" fillId="0" borderId="3" xfId="0" applyBorder="1" applyAlignment="1"/>
    <xf numFmtId="0" fontId="5" fillId="0" borderId="3" xfId="0" applyFont="1" applyBorder="1"/>
    <xf numFmtId="0" fontId="0" fillId="0" borderId="3" xfId="0" applyBorder="1" applyAlignment="1">
      <alignment horizontal="left"/>
    </xf>
    <xf numFmtId="0" fontId="0" fillId="0" borderId="3" xfId="0" applyBorder="1"/>
    <xf numFmtId="0" fontId="5" fillId="0" borderId="3" xfId="0" applyFont="1" applyBorder="1" applyAlignment="1"/>
    <xf numFmtId="0" fontId="1" fillId="2" borderId="4" xfId="1" applyBorder="1" applyAlignment="1">
      <alignment wrapText="1"/>
    </xf>
    <xf numFmtId="0" fontId="0" fillId="0" borderId="4" xfId="0" applyBorder="1" applyAlignment="1">
      <alignment wrapText="1"/>
    </xf>
    <xf numFmtId="0" fontId="0" fillId="0" borderId="4" xfId="0" applyBorder="1" applyAlignment="1"/>
    <xf numFmtId="0" fontId="1" fillId="2" borderId="4" xfId="1" applyBorder="1" applyAlignment="1"/>
    <xf numFmtId="0" fontId="0" fillId="0" borderId="4" xfId="0" applyBorder="1"/>
    <xf numFmtId="0" fontId="1" fillId="2" borderId="2" xfId="1" applyBorder="1" applyAlignment="1">
      <alignment wrapText="1"/>
    </xf>
    <xf numFmtId="0" fontId="0" fillId="0" borderId="2" xfId="0" applyFill="1" applyBorder="1" applyAlignment="1">
      <alignment wrapText="1"/>
    </xf>
    <xf numFmtId="0" fontId="0" fillId="0" borderId="5" xfId="0" applyFill="1" applyBorder="1" applyAlignment="1">
      <alignment wrapText="1"/>
    </xf>
    <xf numFmtId="0" fontId="0" fillId="0" borderId="0" xfId="0" applyFill="1" applyBorder="1" applyAlignment="1">
      <alignment wrapText="1"/>
    </xf>
    <xf numFmtId="0" fontId="0" fillId="0" borderId="1" xfId="0" applyFont="1" applyBorder="1" applyAlignment="1"/>
    <xf numFmtId="0" fontId="0" fillId="0" borderId="1" xfId="0" applyFont="1" applyBorder="1" applyAlignment="1">
      <alignment wrapText="1"/>
    </xf>
    <xf numFmtId="17" fontId="0" fillId="0" borderId="1" xfId="0" applyNumberFormat="1" applyFont="1" applyBorder="1" applyAlignment="1">
      <alignment wrapText="1"/>
    </xf>
    <xf numFmtId="0" fontId="0" fillId="0" borderId="0" xfId="0" applyFont="1" applyBorder="1"/>
    <xf numFmtId="0" fontId="0" fillId="0" borderId="1" xfId="0" applyFont="1" applyBorder="1"/>
    <xf numFmtId="16" fontId="0" fillId="0" borderId="0" xfId="0" applyNumberFormat="1"/>
    <xf numFmtId="16" fontId="1" fillId="2" borderId="1" xfId="1" applyNumberFormat="1" applyBorder="1" applyAlignment="1">
      <alignment wrapText="1"/>
    </xf>
  </cellXfs>
  <cellStyles count="3">
    <cellStyle name="Good" xfId="1" builtinId="26"/>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UNTA(A3:A5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UNTA(A3:A53"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UNTA(A3:A53" TargetMode="External"/><Relationship Id="rId2" Type="http://schemas.openxmlformats.org/officeDocument/2006/relationships/hyperlink" Target="mailto:=@COUNTA(A3:A53" TargetMode="External"/><Relationship Id="rId1" Type="http://schemas.openxmlformats.org/officeDocument/2006/relationships/hyperlink" Target="mailto:=@COUNTA(A3:A5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UNTA(A3:A5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mailto:=@COUNTA(A3:A5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COUNTA(A3:A53"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UNTA(A3:A53" TargetMode="External"/></Relationships>
</file>

<file path=xl/worksheets/sheet1.xml><?xml version="1.0" encoding="utf-8"?>
<worksheet xmlns="http://schemas.openxmlformats.org/spreadsheetml/2006/main" xmlns:r="http://schemas.openxmlformats.org/officeDocument/2006/relationships">
  <dimension ref="A1:XD165"/>
  <sheetViews>
    <sheetView tabSelected="1" zoomScale="70" zoomScaleNormal="70" workbookViewId="0">
      <pane xSplit="1" ySplit="2" topLeftCell="I3" activePane="bottomRight" state="frozen"/>
      <selection pane="topRight" activeCell="B1" sqref="B1"/>
      <selection pane="bottomLeft" activeCell="A3" sqref="A3"/>
      <selection pane="bottomRight" activeCell="C12" sqref="C12"/>
    </sheetView>
  </sheetViews>
  <sheetFormatPr defaultColWidth="9.109375" defaultRowHeight="14.4"/>
  <cols>
    <col min="1" max="1" width="21.44140625" style="10" bestFit="1" customWidth="1"/>
    <col min="2" max="2" width="39.44140625" style="10" bestFit="1" customWidth="1"/>
    <col min="3" max="3" width="46.33203125" style="10" bestFit="1" customWidth="1"/>
    <col min="4" max="4" width="42.6640625" style="10" bestFit="1" customWidth="1"/>
    <col min="5" max="5" width="27.5546875" style="7" bestFit="1" customWidth="1"/>
    <col min="6" max="6" width="66" style="7" bestFit="1" customWidth="1"/>
    <col min="7" max="7" width="41.44140625" style="10" bestFit="1" customWidth="1"/>
    <col min="8" max="8" width="23.88671875" style="10" bestFit="1" customWidth="1"/>
    <col min="9" max="9" width="66" style="10" bestFit="1" customWidth="1"/>
    <col min="10" max="10" width="38.109375" style="10" bestFit="1" customWidth="1"/>
    <col min="11" max="11" width="57.6640625" style="10" bestFit="1" customWidth="1"/>
    <col min="12" max="12" width="12.77734375" style="10" customWidth="1"/>
    <col min="13" max="13" width="8.6640625" style="10" customWidth="1"/>
    <col min="14" max="14" width="8.21875" style="10" customWidth="1"/>
    <col min="15" max="15" width="11.44140625" style="10" customWidth="1"/>
    <col min="16" max="16" width="8.109375" style="10" customWidth="1"/>
    <col min="17" max="17" width="6.109375" style="10" customWidth="1"/>
    <col min="18" max="18" width="12.77734375" style="10" customWidth="1"/>
    <col min="19" max="19" width="20.21875" style="10" customWidth="1"/>
    <col min="20" max="20" width="38.5546875" style="7" bestFit="1" customWidth="1"/>
    <col min="21" max="21" width="58.88671875" style="10" customWidth="1"/>
    <col min="22" max="22" width="40.33203125" style="7" customWidth="1"/>
    <col min="23" max="23" width="66.88671875" style="10" customWidth="1"/>
    <col min="24" max="24" width="20.88671875" style="7" bestFit="1" customWidth="1"/>
    <col min="25" max="25" width="24.44140625" style="7" bestFit="1" customWidth="1"/>
    <col min="26" max="26" width="16.5546875" style="7" bestFit="1" customWidth="1"/>
    <col min="27" max="27" width="20.88671875" style="10" bestFit="1" customWidth="1"/>
    <col min="28" max="28" width="25.88671875" style="10" bestFit="1" customWidth="1"/>
    <col min="29" max="29" width="62.88671875" style="10" bestFit="1" customWidth="1"/>
    <col min="30" max="30" width="11.33203125" style="10" bestFit="1" customWidth="1"/>
    <col min="31" max="31" width="11.6640625" style="10" customWidth="1"/>
    <col min="32" max="32" width="11.33203125" style="10" bestFit="1" customWidth="1"/>
    <col min="33" max="33" width="10.33203125" style="10" bestFit="1" customWidth="1"/>
    <col min="34" max="34" width="32.88671875" style="7" customWidth="1"/>
    <col min="35" max="35" width="23" style="7" bestFit="1" customWidth="1"/>
    <col min="36" max="36" width="81.33203125" style="7" customWidth="1"/>
    <col min="37" max="37" width="40.6640625" style="7" bestFit="1" customWidth="1"/>
    <col min="38" max="38" width="33" style="7" bestFit="1" customWidth="1"/>
    <col min="39" max="39" width="27.44140625" style="10" bestFit="1" customWidth="1"/>
    <col min="40" max="40" width="26.88671875" style="7" bestFit="1" customWidth="1"/>
    <col min="41" max="41" width="27" style="7" bestFit="1" customWidth="1"/>
    <col min="42" max="42" width="71" style="7" customWidth="1"/>
    <col min="43" max="43" width="30.44140625" style="7" bestFit="1" customWidth="1"/>
    <col min="44" max="44" width="29" style="7" bestFit="1" customWidth="1"/>
    <col min="45" max="45" width="63.5546875" style="7" bestFit="1" customWidth="1"/>
    <col min="46" max="46" width="28.44140625" style="7" bestFit="1" customWidth="1"/>
    <col min="47" max="47" width="30.109375" style="7" bestFit="1" customWidth="1"/>
    <col min="48" max="48" width="27.44140625" style="7" bestFit="1" customWidth="1"/>
    <col min="49" max="49" width="29" style="7" bestFit="1" customWidth="1"/>
    <col min="50" max="50" width="39" style="7" customWidth="1"/>
    <col min="51" max="51" width="28.44140625" style="7" bestFit="1" customWidth="1"/>
    <col min="52" max="52" width="28.109375" style="7" bestFit="1" customWidth="1"/>
    <col min="53" max="53" width="35.109375" style="7" bestFit="1" customWidth="1"/>
    <col min="54" max="54" width="15.33203125" style="10" bestFit="1" customWidth="1"/>
    <col min="55" max="55" width="17.33203125" style="10" bestFit="1" customWidth="1"/>
    <col min="56" max="56" width="21.44140625" style="10" bestFit="1" customWidth="1"/>
    <col min="57" max="57" width="29" style="10" bestFit="1" customWidth="1"/>
    <col min="58" max="58" width="24.33203125" style="10" bestFit="1" customWidth="1"/>
    <col min="59" max="59" width="26.44140625" style="10" bestFit="1" customWidth="1"/>
    <col min="60" max="60" width="38.88671875" style="10" bestFit="1" customWidth="1"/>
    <col min="61" max="61" width="28.33203125" style="10" bestFit="1" customWidth="1"/>
    <col min="62" max="62" width="15.5546875" style="7" customWidth="1"/>
    <col min="63" max="63" width="30" style="7" bestFit="1" customWidth="1"/>
    <col min="64" max="64" width="17.33203125" style="10" bestFit="1" customWidth="1"/>
    <col min="65" max="65" width="21.44140625" style="10" bestFit="1" customWidth="1"/>
    <col min="66" max="66" width="29" style="10" bestFit="1" customWidth="1"/>
    <col min="67" max="67" width="24.33203125" style="10" bestFit="1" customWidth="1"/>
    <col min="68" max="68" width="26.44140625" style="10" bestFit="1" customWidth="1"/>
    <col min="69" max="69" width="38.88671875" style="10" bestFit="1" customWidth="1"/>
    <col min="70" max="70" width="28.33203125" style="10" bestFit="1" customWidth="1"/>
    <col min="71" max="71" width="59.44140625" style="10" bestFit="1" customWidth="1"/>
    <col min="72" max="72" width="24.6640625" style="7" customWidth="1"/>
    <col min="73" max="73" width="48.6640625" style="10" bestFit="1" customWidth="1"/>
    <col min="74" max="74" width="52.6640625" style="10" bestFit="1" customWidth="1"/>
    <col min="75" max="75" width="34.109375" style="10" bestFit="1" customWidth="1"/>
    <col min="76" max="76" width="26" style="10" bestFit="1" customWidth="1"/>
    <col min="77" max="77" width="40.44140625" style="7" bestFit="1" customWidth="1"/>
    <col min="78" max="78" width="35.88671875" style="7" bestFit="1" customWidth="1"/>
    <col min="79" max="79" width="90.109375" style="7" bestFit="1" customWidth="1"/>
    <col min="80" max="80" width="33.5546875" style="7" bestFit="1" customWidth="1"/>
    <col min="81" max="81" width="19.44140625" style="7" customWidth="1"/>
    <col min="82" max="82" width="18.109375" style="7" customWidth="1"/>
    <col min="83" max="83" width="45.6640625" style="7" customWidth="1"/>
    <col min="84" max="84" width="30.88671875" style="10" bestFit="1" customWidth="1"/>
    <col min="85" max="86" width="19" style="7" bestFit="1" customWidth="1"/>
    <col min="87" max="87" width="57.109375" style="10" bestFit="1" customWidth="1"/>
    <col min="88" max="88" width="30" style="10" bestFit="1" customWidth="1"/>
    <col min="89" max="89" width="45.6640625" style="10" bestFit="1" customWidth="1"/>
    <col min="90" max="90" width="47.5546875" style="10" bestFit="1" customWidth="1"/>
    <col min="91" max="91" width="38.109375" style="10" bestFit="1" customWidth="1"/>
    <col min="92" max="92" width="53.88671875" style="10" bestFit="1" customWidth="1"/>
    <col min="93" max="93" width="55.6640625" style="10" bestFit="1" customWidth="1"/>
    <col min="94" max="96" width="18.5546875" style="7" bestFit="1" customWidth="1"/>
    <col min="97" max="99" width="19.88671875" style="7" bestFit="1" customWidth="1"/>
    <col min="100" max="100" width="70.6640625" style="7" bestFit="1" customWidth="1"/>
    <col min="101" max="101" width="19.6640625" style="7" bestFit="1" customWidth="1"/>
    <col min="102" max="102" width="19.5546875" style="7" bestFit="1" customWidth="1"/>
    <col min="103" max="103" width="49.5546875" style="7" bestFit="1" customWidth="1"/>
    <col min="104" max="104" width="34.44140625" style="7" bestFit="1" customWidth="1"/>
    <col min="105" max="105" width="42.6640625" style="7" bestFit="1" customWidth="1"/>
    <col min="106" max="106" width="18.33203125" style="7" bestFit="1" customWidth="1"/>
    <col min="107" max="107" width="57.109375" style="10" bestFit="1" customWidth="1"/>
    <col min="108" max="108" width="55.109375" style="10" bestFit="1" customWidth="1"/>
    <col min="109" max="109" width="18" style="10" bestFit="1" customWidth="1"/>
    <col min="110" max="110" width="61.5546875" style="10" bestFit="1" customWidth="1"/>
    <col min="111" max="111" width="20.33203125" style="7" bestFit="1" customWidth="1"/>
    <col min="112" max="112" width="43.5546875" style="7" bestFit="1" customWidth="1"/>
    <col min="113" max="113" width="30.6640625" style="7" bestFit="1" customWidth="1"/>
    <col min="114" max="114" width="18.33203125" style="7" bestFit="1" customWidth="1"/>
    <col min="115" max="115" width="16.33203125" style="7" bestFit="1" customWidth="1"/>
    <col min="116" max="116" width="15" style="7" bestFit="1" customWidth="1"/>
    <col min="117" max="117" width="20.5546875" style="7" bestFit="1" customWidth="1"/>
    <col min="118" max="118" width="18.5546875" style="7" bestFit="1" customWidth="1"/>
    <col min="119" max="119" width="20" style="7" bestFit="1" customWidth="1"/>
    <col min="120" max="121" width="18" style="7" bestFit="1" customWidth="1"/>
    <col min="122" max="122" width="19.6640625" style="7" bestFit="1" customWidth="1"/>
    <col min="123" max="123" width="15.88671875" style="7" bestFit="1" customWidth="1"/>
    <col min="124" max="124" width="68" style="7" bestFit="1" customWidth="1"/>
    <col min="125" max="125" width="29.33203125" style="7" bestFit="1" customWidth="1"/>
    <col min="126" max="126" width="19.5546875" style="7" bestFit="1" customWidth="1"/>
    <col min="127" max="127" width="19" style="7" bestFit="1" customWidth="1"/>
    <col min="128" max="128" width="20.109375" style="7" bestFit="1" customWidth="1"/>
    <col min="129" max="130" width="18" style="7" bestFit="1" customWidth="1"/>
    <col min="131" max="131" width="20.109375" style="7" bestFit="1" customWidth="1"/>
    <col min="132" max="133" width="18.5546875" style="7" bestFit="1" customWidth="1"/>
    <col min="134" max="134" width="17.5546875" style="7" bestFit="1" customWidth="1"/>
    <col min="135" max="135" width="20" style="7" bestFit="1" customWidth="1"/>
    <col min="136" max="136" width="34.33203125" style="7" bestFit="1" customWidth="1"/>
    <col min="137" max="137" width="36.33203125" style="7" bestFit="1" customWidth="1"/>
    <col min="138" max="138" width="20.44140625" style="7" bestFit="1" customWidth="1"/>
    <col min="139" max="139" width="20.6640625" style="7" customWidth="1"/>
    <col min="140" max="140" width="20.5546875" style="7" bestFit="1" customWidth="1"/>
    <col min="141" max="141" width="20.44140625" style="7" bestFit="1" customWidth="1"/>
    <col min="142" max="142" width="20.5546875" style="7" bestFit="1" customWidth="1"/>
    <col min="143" max="143" width="16.6640625" style="7" bestFit="1" customWidth="1"/>
    <col min="144" max="144" width="11.109375" style="7" customWidth="1"/>
    <col min="145" max="145" width="24" style="7" customWidth="1"/>
    <col min="146" max="146" width="16" style="7" bestFit="1" customWidth="1"/>
    <col min="147" max="147" width="15" style="7" bestFit="1" customWidth="1"/>
    <col min="148" max="148" width="20.33203125" style="7" bestFit="1" customWidth="1"/>
    <col min="149" max="149" width="33.5546875" style="7" bestFit="1" customWidth="1"/>
    <col min="150" max="150" width="56.33203125" style="7" bestFit="1" customWidth="1"/>
    <col min="151" max="151" width="30.6640625" style="7" bestFit="1" customWidth="1"/>
    <col min="152" max="152" width="20.33203125" style="7" bestFit="1" customWidth="1"/>
    <col min="153" max="153" width="20.6640625" style="7" customWidth="1"/>
    <col min="154" max="154" width="16.109375" style="7" bestFit="1" customWidth="1"/>
    <col min="155" max="155" width="19" style="7" bestFit="1" customWidth="1"/>
    <col min="156" max="156" width="14.6640625" style="7" bestFit="1" customWidth="1"/>
    <col min="157" max="157" width="19" style="7" bestFit="1" customWidth="1"/>
    <col min="158" max="158" width="24.6640625" style="7" bestFit="1" customWidth="1"/>
    <col min="159" max="159" width="26" style="7" bestFit="1" customWidth="1"/>
    <col min="160" max="160" width="16.88671875" style="7" bestFit="1" customWidth="1"/>
    <col min="161" max="161" width="15.109375" style="7" bestFit="1" customWidth="1"/>
    <col min="162" max="162" width="19.5546875" style="7" bestFit="1" customWidth="1"/>
    <col min="163" max="163" width="19.6640625" style="7" bestFit="1" customWidth="1"/>
    <col min="164" max="164" width="20.109375" style="7" bestFit="1" customWidth="1"/>
    <col min="165" max="165" width="18.5546875" style="7" bestFit="1" customWidth="1"/>
    <col min="166" max="166" width="20.33203125" style="7" bestFit="1" customWidth="1"/>
    <col min="167" max="167" width="17.6640625" style="7" bestFit="1" customWidth="1"/>
    <col min="168" max="168" width="19.44140625" style="7" bestFit="1" customWidth="1"/>
    <col min="169" max="169" width="16.6640625" style="7" bestFit="1" customWidth="1"/>
    <col min="170" max="170" width="18" style="7" bestFit="1" customWidth="1"/>
    <col min="171" max="171" width="20.33203125" style="7" bestFit="1" customWidth="1"/>
    <col min="172" max="172" width="44" style="7" bestFit="1" customWidth="1"/>
    <col min="173" max="173" width="29.33203125" style="7" bestFit="1" customWidth="1"/>
    <col min="174" max="174" width="30" style="7" bestFit="1" customWidth="1"/>
    <col min="175" max="175" width="30.6640625" style="7" customWidth="1"/>
    <col min="176" max="176" width="30" style="7" bestFit="1" customWidth="1"/>
    <col min="177" max="177" width="39.44140625" style="10" bestFit="1" customWidth="1"/>
    <col min="178" max="178" width="84.6640625" style="10" bestFit="1" customWidth="1"/>
    <col min="179" max="179" width="25.6640625" style="10" customWidth="1"/>
    <col min="180" max="180" width="71.44140625" style="10" bestFit="1" customWidth="1"/>
    <col min="181" max="181" width="77.6640625" style="10" bestFit="1" customWidth="1"/>
    <col min="182" max="182" width="66.109375" style="10" bestFit="1" customWidth="1"/>
    <col min="183" max="183" width="36.5546875" style="10" bestFit="1" customWidth="1"/>
    <col min="184" max="184" width="50.6640625" style="10" bestFit="1" customWidth="1"/>
    <col min="185" max="185" width="52.33203125" style="7" customWidth="1"/>
    <col min="186" max="186" width="19.33203125" style="7" bestFit="1" customWidth="1"/>
    <col min="187" max="187" width="22.33203125" style="7" customWidth="1"/>
    <col min="188" max="188" width="18.109375" style="7" customWidth="1"/>
    <col min="189" max="189" width="24.6640625" style="7" bestFit="1" customWidth="1"/>
    <col min="190" max="190" width="20.6640625" style="7" bestFit="1" customWidth="1"/>
    <col min="191" max="191" width="23.109375" style="7" bestFit="1" customWidth="1"/>
    <col min="192" max="192" width="14.88671875" style="7" bestFit="1" customWidth="1"/>
    <col min="193" max="193" width="21.44140625" style="7" bestFit="1" customWidth="1"/>
    <col min="194" max="194" width="20.33203125" style="7" bestFit="1" customWidth="1"/>
    <col min="195" max="195" width="14.88671875" style="7" bestFit="1" customWidth="1"/>
    <col min="196" max="196" width="16.88671875" style="7" bestFit="1" customWidth="1"/>
    <col min="197" max="197" width="15.33203125" style="7" bestFit="1" customWidth="1"/>
    <col min="198" max="198" width="30.44140625" style="7" customWidth="1"/>
    <col min="199" max="199" width="21" style="7" bestFit="1" customWidth="1"/>
    <col min="200" max="200" width="26.109375" style="7" bestFit="1" customWidth="1"/>
    <col min="201" max="201" width="12.109375" style="7" bestFit="1" customWidth="1"/>
    <col min="202" max="202" width="15.44140625" style="7" bestFit="1" customWidth="1"/>
    <col min="203" max="204" width="12.109375" style="7" bestFit="1" customWidth="1"/>
    <col min="205" max="205" width="14" style="7" bestFit="1" customWidth="1"/>
    <col min="206" max="206" width="47.5546875" style="7" bestFit="1" customWidth="1"/>
    <col min="207" max="207" width="31.6640625" style="7" bestFit="1" customWidth="1"/>
    <col min="208" max="208" width="49" style="7" customWidth="1"/>
    <col min="209" max="209" width="22.109375" style="7" bestFit="1" customWidth="1"/>
    <col min="210" max="210" width="20.6640625" style="7" customWidth="1"/>
    <col min="211" max="211" width="20.33203125" style="7" bestFit="1" customWidth="1"/>
    <col min="212" max="212" width="16.5546875" style="7" bestFit="1" customWidth="1"/>
    <col min="213" max="213" width="14.88671875" style="7" bestFit="1" customWidth="1"/>
    <col min="214" max="214" width="16" style="7" bestFit="1" customWidth="1"/>
    <col min="215" max="215" width="19.6640625" style="7" bestFit="1" customWidth="1"/>
    <col min="216" max="216" width="20.5546875" style="7" bestFit="1" customWidth="1"/>
    <col min="217" max="217" width="18.5546875" style="7" bestFit="1" customWidth="1"/>
    <col min="218" max="218" width="12.109375" style="7" bestFit="1" customWidth="1"/>
    <col min="219" max="219" width="16" style="7" bestFit="1" customWidth="1"/>
    <col min="220" max="220" width="18.5546875" style="7" bestFit="1" customWidth="1"/>
    <col min="221" max="221" width="19.5546875" style="7" bestFit="1" customWidth="1"/>
    <col min="222" max="222" width="18.33203125" style="7" bestFit="1" customWidth="1"/>
    <col min="223" max="223" width="20.6640625" style="7" customWidth="1"/>
    <col min="224" max="224" width="20.44140625" style="7" bestFit="1" customWidth="1"/>
    <col min="225" max="225" width="17.6640625" style="7" bestFit="1" customWidth="1"/>
    <col min="226" max="226" width="16" style="7" bestFit="1" customWidth="1"/>
    <col min="227" max="227" width="15.109375" style="7" bestFit="1" customWidth="1"/>
    <col min="228" max="228" width="39" style="7" customWidth="1"/>
    <col min="229" max="229" width="19" style="7" bestFit="1" customWidth="1"/>
    <col min="230" max="230" width="82.88671875" style="7" customWidth="1"/>
    <col min="231" max="231" width="97.109375" style="7" bestFit="1" customWidth="1"/>
    <col min="232" max="232" width="33" style="7" bestFit="1" customWidth="1"/>
    <col min="233" max="233" width="34" style="7" customWidth="1"/>
    <col min="234" max="628" width="9.109375" style="9"/>
    <col min="629" max="16384" width="9.109375" style="10"/>
  </cols>
  <sheetData>
    <row r="1" spans="1:628" s="5" customFormat="1" ht="99.9" customHeight="1">
      <c r="A1" s="1" t="s">
        <v>0</v>
      </c>
      <c r="B1" s="1" t="s">
        <v>1</v>
      </c>
      <c r="C1" s="1" t="s">
        <v>2</v>
      </c>
      <c r="D1" s="2" t="s">
        <v>3</v>
      </c>
      <c r="E1" s="2" t="s">
        <v>4</v>
      </c>
      <c r="F1" s="2" t="s">
        <v>5</v>
      </c>
      <c r="G1" s="1" t="s">
        <v>6</v>
      </c>
      <c r="H1" s="1" t="s">
        <v>7</v>
      </c>
      <c r="I1" s="1" t="s">
        <v>8</v>
      </c>
      <c r="J1" s="1" t="s">
        <v>9</v>
      </c>
      <c r="K1" s="1" t="s">
        <v>10</v>
      </c>
      <c r="L1" s="2" t="s">
        <v>11</v>
      </c>
      <c r="M1" s="2" t="s">
        <v>12</v>
      </c>
      <c r="N1" s="2" t="s">
        <v>13</v>
      </c>
      <c r="O1" s="2" t="s">
        <v>14</v>
      </c>
      <c r="P1" s="2" t="s">
        <v>15</v>
      </c>
      <c r="Q1" s="2" t="s">
        <v>16</v>
      </c>
      <c r="R1" s="2" t="s">
        <v>17</v>
      </c>
      <c r="S1" s="2" t="s">
        <v>18</v>
      </c>
      <c r="T1" s="2" t="s">
        <v>19</v>
      </c>
      <c r="U1" s="2" t="s">
        <v>20</v>
      </c>
      <c r="V1" s="2" t="s">
        <v>21</v>
      </c>
      <c r="W1" s="1" t="s">
        <v>22</v>
      </c>
      <c r="X1" s="2" t="s">
        <v>23</v>
      </c>
      <c r="Y1" s="2" t="s">
        <v>24</v>
      </c>
      <c r="Z1" s="2" t="s">
        <v>25</v>
      </c>
      <c r="AA1" s="1" t="s">
        <v>26</v>
      </c>
      <c r="AB1" s="1" t="s">
        <v>27</v>
      </c>
      <c r="AC1" s="1"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1" t="s">
        <v>55</v>
      </c>
      <c r="BE1" s="1" t="s">
        <v>56</v>
      </c>
      <c r="BF1" s="1" t="s">
        <v>57</v>
      </c>
      <c r="BG1" s="1" t="s">
        <v>58</v>
      </c>
      <c r="BH1" s="1" t="s">
        <v>59</v>
      </c>
      <c r="BI1" s="1" t="s">
        <v>60</v>
      </c>
      <c r="BJ1" s="2" t="s">
        <v>61</v>
      </c>
      <c r="BK1" s="2" t="s">
        <v>62</v>
      </c>
      <c r="BL1" s="1" t="s">
        <v>63</v>
      </c>
      <c r="BM1" s="1" t="s">
        <v>64</v>
      </c>
      <c r="BN1" s="1" t="s">
        <v>65</v>
      </c>
      <c r="BO1" s="1" t="s">
        <v>66</v>
      </c>
      <c r="BP1" s="1" t="s">
        <v>67</v>
      </c>
      <c r="BQ1" s="1" t="s">
        <v>68</v>
      </c>
      <c r="BR1" s="1" t="s">
        <v>69</v>
      </c>
      <c r="BS1" s="1" t="s">
        <v>70</v>
      </c>
      <c r="BT1" s="2" t="s">
        <v>71</v>
      </c>
      <c r="BU1" s="1" t="s">
        <v>72</v>
      </c>
      <c r="BV1" s="1" t="s">
        <v>73</v>
      </c>
      <c r="BW1" s="1" t="s">
        <v>74</v>
      </c>
      <c r="BX1" s="1" t="s">
        <v>75</v>
      </c>
      <c r="BY1" s="2" t="s">
        <v>76</v>
      </c>
      <c r="BZ1" s="3" t="s">
        <v>77</v>
      </c>
      <c r="CA1" s="2" t="s">
        <v>78</v>
      </c>
      <c r="CB1" s="2" t="s">
        <v>79</v>
      </c>
      <c r="CC1" s="2" t="s">
        <v>80</v>
      </c>
      <c r="CD1" s="2" t="s">
        <v>81</v>
      </c>
      <c r="CE1" s="2" t="s">
        <v>82</v>
      </c>
      <c r="CF1" s="2" t="s">
        <v>83</v>
      </c>
      <c r="CG1" s="2" t="s">
        <v>84</v>
      </c>
      <c r="CH1" s="2" t="s">
        <v>85</v>
      </c>
      <c r="CI1" s="1" t="s">
        <v>86</v>
      </c>
      <c r="CJ1" s="1" t="s">
        <v>87</v>
      </c>
      <c r="CK1" s="1" t="s">
        <v>88</v>
      </c>
      <c r="CL1" s="1" t="s">
        <v>89</v>
      </c>
      <c r="CM1" s="1" t="s">
        <v>90</v>
      </c>
      <c r="CN1" s="1" t="s">
        <v>91</v>
      </c>
      <c r="CO1" s="1" t="s">
        <v>92</v>
      </c>
      <c r="CP1" s="2" t="s">
        <v>93</v>
      </c>
      <c r="CQ1" s="2" t="s">
        <v>94</v>
      </c>
      <c r="CR1" s="2" t="s">
        <v>95</v>
      </c>
      <c r="CS1" s="2" t="s">
        <v>96</v>
      </c>
      <c r="CT1" s="2" t="s">
        <v>97</v>
      </c>
      <c r="CU1" s="2" t="s">
        <v>98</v>
      </c>
      <c r="CV1" s="2" t="s">
        <v>99</v>
      </c>
      <c r="CW1" s="2" t="s">
        <v>100</v>
      </c>
      <c r="CX1" s="2" t="s">
        <v>101</v>
      </c>
      <c r="CY1" s="3" t="s">
        <v>102</v>
      </c>
      <c r="CZ1" s="3" t="s">
        <v>103</v>
      </c>
      <c r="DA1" s="3" t="s">
        <v>104</v>
      </c>
      <c r="DB1" s="2" t="s">
        <v>105</v>
      </c>
      <c r="DC1" s="1" t="s">
        <v>106</v>
      </c>
      <c r="DD1" s="1" t="s">
        <v>107</v>
      </c>
      <c r="DE1" s="1" t="s">
        <v>108</v>
      </c>
      <c r="DF1" s="1" t="s">
        <v>109</v>
      </c>
      <c r="DG1" s="2" t="s">
        <v>110</v>
      </c>
      <c r="DH1" s="3" t="s">
        <v>111</v>
      </c>
      <c r="DI1" s="2" t="s">
        <v>112</v>
      </c>
      <c r="DJ1" s="2" t="s">
        <v>113</v>
      </c>
      <c r="DK1" s="2" t="s">
        <v>114</v>
      </c>
      <c r="DL1" s="2" t="s">
        <v>115</v>
      </c>
      <c r="DM1" s="2" t="s">
        <v>116</v>
      </c>
      <c r="DN1" s="2" t="s">
        <v>117</v>
      </c>
      <c r="DO1" s="2" t="s">
        <v>118</v>
      </c>
      <c r="DP1" s="2" t="s">
        <v>119</v>
      </c>
      <c r="DQ1" s="2" t="s">
        <v>120</v>
      </c>
      <c r="DR1" s="2" t="s">
        <v>121</v>
      </c>
      <c r="DS1" s="2" t="s">
        <v>122</v>
      </c>
      <c r="DT1" s="2" t="s">
        <v>123</v>
      </c>
      <c r="DU1" s="2" t="s">
        <v>124</v>
      </c>
      <c r="DV1" s="2" t="s">
        <v>125</v>
      </c>
      <c r="DW1" s="2" t="s">
        <v>126</v>
      </c>
      <c r="DX1" s="2" t="s">
        <v>127</v>
      </c>
      <c r="DY1" s="2" t="s">
        <v>128</v>
      </c>
      <c r="DZ1" s="2" t="s">
        <v>129</v>
      </c>
      <c r="EA1" s="2" t="s">
        <v>130</v>
      </c>
      <c r="EB1" s="2" t="s">
        <v>131</v>
      </c>
      <c r="EC1" s="2" t="s">
        <v>132</v>
      </c>
      <c r="ED1" s="2" t="s">
        <v>133</v>
      </c>
      <c r="EE1" s="2" t="s">
        <v>134</v>
      </c>
      <c r="EF1" s="2" t="s">
        <v>135</v>
      </c>
      <c r="EG1" s="2" t="s">
        <v>136</v>
      </c>
      <c r="EH1" s="2" t="s">
        <v>137</v>
      </c>
      <c r="EI1" s="2" t="s">
        <v>138</v>
      </c>
      <c r="EJ1" s="2" t="s">
        <v>139</v>
      </c>
      <c r="EK1" s="2" t="s">
        <v>140</v>
      </c>
      <c r="EL1" s="2" t="s">
        <v>141</v>
      </c>
      <c r="EM1" s="2" t="s">
        <v>142</v>
      </c>
      <c r="EN1" s="2" t="s">
        <v>143</v>
      </c>
      <c r="EO1" s="2" t="s">
        <v>144</v>
      </c>
      <c r="EP1" s="2" t="s">
        <v>145</v>
      </c>
      <c r="EQ1" s="2" t="s">
        <v>146</v>
      </c>
      <c r="ER1" s="2" t="s">
        <v>147</v>
      </c>
      <c r="ES1" s="2" t="s">
        <v>148</v>
      </c>
      <c r="ET1" s="2" t="s">
        <v>149</v>
      </c>
      <c r="EU1" s="2" t="s">
        <v>150</v>
      </c>
      <c r="EV1" s="2" t="s">
        <v>151</v>
      </c>
      <c r="EW1" s="2" t="s">
        <v>152</v>
      </c>
      <c r="EX1" s="2" t="s">
        <v>153</v>
      </c>
      <c r="EY1" s="2" t="s">
        <v>154</v>
      </c>
      <c r="EZ1" s="2" t="s">
        <v>155</v>
      </c>
      <c r="FA1" s="2" t="s">
        <v>156</v>
      </c>
      <c r="FB1" s="2" t="s">
        <v>157</v>
      </c>
      <c r="FC1" s="2" t="s">
        <v>158</v>
      </c>
      <c r="FD1" s="2" t="s">
        <v>159</v>
      </c>
      <c r="FE1" s="2" t="s">
        <v>160</v>
      </c>
      <c r="FF1" s="2" t="s">
        <v>161</v>
      </c>
      <c r="FG1" s="2" t="s">
        <v>162</v>
      </c>
      <c r="FH1" s="2" t="s">
        <v>163</v>
      </c>
      <c r="FI1" s="2" t="s">
        <v>164</v>
      </c>
      <c r="FJ1" s="2" t="s">
        <v>165</v>
      </c>
      <c r="FK1" s="2" t="s">
        <v>166</v>
      </c>
      <c r="FL1" s="2" t="s">
        <v>167</v>
      </c>
      <c r="FM1" s="2" t="s">
        <v>168</v>
      </c>
      <c r="FN1" s="2" t="s">
        <v>169</v>
      </c>
      <c r="FO1" s="2" t="s">
        <v>170</v>
      </c>
      <c r="FP1" s="2" t="s">
        <v>171</v>
      </c>
      <c r="FQ1" s="2" t="s">
        <v>172</v>
      </c>
      <c r="FR1" s="2" t="s">
        <v>173</v>
      </c>
      <c r="FS1" s="2" t="s">
        <v>174</v>
      </c>
      <c r="FT1" s="2" t="s">
        <v>175</v>
      </c>
      <c r="FU1" s="1" t="s">
        <v>176</v>
      </c>
      <c r="FV1" s="1" t="s">
        <v>177</v>
      </c>
      <c r="FW1" s="1" t="s">
        <v>178</v>
      </c>
      <c r="FX1" s="1" t="s">
        <v>179</v>
      </c>
      <c r="FY1" s="1" t="s">
        <v>180</v>
      </c>
      <c r="FZ1" s="1" t="s">
        <v>181</v>
      </c>
      <c r="GA1" s="1" t="s">
        <v>182</v>
      </c>
      <c r="GB1" s="1" t="s">
        <v>183</v>
      </c>
      <c r="GC1" s="2" t="s">
        <v>184</v>
      </c>
      <c r="GD1" s="2" t="s">
        <v>185</v>
      </c>
      <c r="GE1" s="2" t="s">
        <v>186</v>
      </c>
      <c r="GF1" s="2" t="s">
        <v>187</v>
      </c>
      <c r="GG1" s="2" t="s">
        <v>188</v>
      </c>
      <c r="GH1" s="2" t="s">
        <v>189</v>
      </c>
      <c r="GI1" s="2" t="s">
        <v>190</v>
      </c>
      <c r="GJ1" s="2" t="s">
        <v>191</v>
      </c>
      <c r="GK1" s="2" t="s">
        <v>192</v>
      </c>
      <c r="GL1" s="2" t="s">
        <v>193</v>
      </c>
      <c r="GM1" s="2" t="s">
        <v>194</v>
      </c>
      <c r="GN1" s="2" t="s">
        <v>195</v>
      </c>
      <c r="GO1" s="2" t="s">
        <v>196</v>
      </c>
      <c r="GP1" s="2" t="s">
        <v>197</v>
      </c>
      <c r="GQ1" s="2" t="s">
        <v>198</v>
      </c>
      <c r="GR1" s="2" t="s">
        <v>199</v>
      </c>
      <c r="GS1" s="2" t="s">
        <v>200</v>
      </c>
      <c r="GT1" s="2" t="s">
        <v>201</v>
      </c>
      <c r="GU1" s="2" t="s">
        <v>202</v>
      </c>
      <c r="GV1" s="2" t="s">
        <v>203</v>
      </c>
      <c r="GW1" s="2" t="s">
        <v>204</v>
      </c>
      <c r="GX1" s="2" t="s">
        <v>205</v>
      </c>
      <c r="GY1" s="2" t="s">
        <v>206</v>
      </c>
      <c r="GZ1" s="2" t="s">
        <v>207</v>
      </c>
      <c r="HA1" s="2" t="s">
        <v>208</v>
      </c>
      <c r="HB1" s="2" t="s">
        <v>209</v>
      </c>
      <c r="HC1" s="2" t="s">
        <v>210</v>
      </c>
      <c r="HD1" s="2" t="s">
        <v>211</v>
      </c>
      <c r="HE1" s="2" t="s">
        <v>212</v>
      </c>
      <c r="HF1" s="2" t="s">
        <v>213</v>
      </c>
      <c r="HG1" s="2" t="s">
        <v>214</v>
      </c>
      <c r="HH1" s="2" t="s">
        <v>215</v>
      </c>
      <c r="HI1" s="2" t="s">
        <v>216</v>
      </c>
      <c r="HJ1" s="2" t="s">
        <v>217</v>
      </c>
      <c r="HK1" s="2" t="s">
        <v>218</v>
      </c>
      <c r="HL1" s="2" t="s">
        <v>219</v>
      </c>
      <c r="HM1" s="2" t="s">
        <v>220</v>
      </c>
      <c r="HN1" s="2" t="s">
        <v>221</v>
      </c>
      <c r="HO1" s="2" t="s">
        <v>222</v>
      </c>
      <c r="HP1" s="2" t="s">
        <v>223</v>
      </c>
      <c r="HQ1" s="2" t="s">
        <v>224</v>
      </c>
      <c r="HR1" s="2" t="s">
        <v>225</v>
      </c>
      <c r="HS1" s="2" t="s">
        <v>226</v>
      </c>
      <c r="HT1" s="2" t="s">
        <v>227</v>
      </c>
      <c r="HU1" s="2" t="s">
        <v>228</v>
      </c>
      <c r="HV1" s="2" t="s">
        <v>229</v>
      </c>
      <c r="HW1" s="2" t="s">
        <v>230</v>
      </c>
      <c r="HX1" s="3" t="s">
        <v>231</v>
      </c>
      <c r="HY1" s="2" t="s">
        <v>232</v>
      </c>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row>
    <row r="2" spans="1:628" s="5" customFormat="1" ht="50.1" customHeight="1">
      <c r="A2" s="1" t="s">
        <v>233</v>
      </c>
      <c r="B2" s="1"/>
      <c r="C2" s="1"/>
      <c r="D2" s="2"/>
      <c r="E2" s="2"/>
      <c r="F2" s="2"/>
      <c r="G2" s="1"/>
      <c r="H2" s="1"/>
      <c r="I2" s="1"/>
      <c r="J2" s="1"/>
      <c r="K2" s="1"/>
      <c r="L2" s="1"/>
      <c r="M2" s="1"/>
      <c r="N2" s="1"/>
      <c r="O2" s="1"/>
      <c r="P2" s="1"/>
      <c r="Q2" s="1"/>
      <c r="R2" s="1"/>
      <c r="S2" s="1"/>
      <c r="T2" s="2"/>
      <c r="U2" s="1"/>
      <c r="V2" s="2"/>
      <c r="W2" s="1"/>
      <c r="X2" s="2"/>
      <c r="Y2" s="2"/>
      <c r="Z2" s="2"/>
      <c r="AA2" s="1"/>
      <c r="AB2" s="1"/>
      <c r="AC2" s="1"/>
      <c r="AD2" s="2"/>
      <c r="AE2" s="2"/>
      <c r="AF2" s="2"/>
      <c r="AG2" s="2"/>
      <c r="AH2" s="2"/>
      <c r="AI2" s="2"/>
      <c r="AJ2" s="2"/>
      <c r="AK2" s="2"/>
      <c r="AL2" s="2"/>
      <c r="AM2" s="2"/>
      <c r="AN2" s="2"/>
      <c r="AO2" s="2"/>
      <c r="AP2" s="2"/>
      <c r="AQ2" s="2"/>
      <c r="AR2" s="2"/>
      <c r="AS2" s="2"/>
      <c r="AT2" s="2"/>
      <c r="AU2" s="2"/>
      <c r="AV2" s="2"/>
      <c r="AW2" s="2"/>
      <c r="AX2" s="2"/>
      <c r="AY2" s="2"/>
      <c r="AZ2" s="2"/>
      <c r="BA2" s="2"/>
      <c r="BB2" s="2"/>
      <c r="BC2" s="2"/>
      <c r="BD2" s="1"/>
      <c r="BE2" s="1"/>
      <c r="BF2" s="1"/>
      <c r="BG2" s="1"/>
      <c r="BH2" s="1"/>
      <c r="BI2" s="1"/>
      <c r="BJ2" s="2"/>
      <c r="BK2" s="2"/>
      <c r="BL2" s="1"/>
      <c r="BM2" s="1"/>
      <c r="BN2" s="1"/>
      <c r="BO2" s="1"/>
      <c r="BP2" s="1"/>
      <c r="BQ2" s="1"/>
      <c r="BR2" s="1"/>
      <c r="BS2" s="1"/>
      <c r="BT2" s="2"/>
      <c r="BU2" s="1"/>
      <c r="BV2" s="1"/>
      <c r="BW2" s="1"/>
      <c r="BX2" s="1"/>
      <c r="BY2" s="2"/>
      <c r="BZ2" s="3"/>
      <c r="CA2" s="2"/>
      <c r="CB2" s="2"/>
      <c r="CC2" s="2"/>
      <c r="CD2" s="2"/>
      <c r="CE2" s="2"/>
      <c r="CF2" s="2"/>
      <c r="CG2" s="2"/>
      <c r="CH2" s="2"/>
      <c r="CI2" s="1"/>
      <c r="CJ2" s="1"/>
      <c r="CK2" s="1"/>
      <c r="CL2" s="1"/>
      <c r="CM2" s="1"/>
      <c r="CN2" s="1"/>
      <c r="CO2" s="1"/>
      <c r="CP2" s="2"/>
      <c r="CQ2" s="2"/>
      <c r="CR2" s="2"/>
      <c r="CS2" s="2"/>
      <c r="CT2" s="2"/>
      <c r="CU2" s="2"/>
      <c r="CV2" s="2"/>
      <c r="CW2" s="2"/>
      <c r="CX2" s="2"/>
      <c r="CY2" s="3"/>
      <c r="CZ2" s="3"/>
      <c r="DA2" s="3"/>
      <c r="DB2" s="2"/>
      <c r="DC2" s="1"/>
      <c r="DD2" s="1"/>
      <c r="DE2" s="1"/>
      <c r="DF2" s="1"/>
      <c r="DG2" s="2"/>
      <c r="DH2" s="3"/>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1"/>
      <c r="FV2" s="1"/>
      <c r="FW2" s="1"/>
      <c r="FX2" s="1"/>
      <c r="FY2" s="1"/>
      <c r="FZ2" s="1"/>
      <c r="GA2" s="1"/>
      <c r="GB2" s="1"/>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3"/>
      <c r="HY2" s="2"/>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row>
    <row r="3" spans="1:628" ht="50.1" customHeight="1">
      <c r="A3" s="6" t="s">
        <v>234</v>
      </c>
      <c r="B3" s="6" t="s">
        <v>236</v>
      </c>
      <c r="C3" s="6"/>
      <c r="D3" s="6" t="s">
        <v>237</v>
      </c>
      <c r="G3" s="6" t="s">
        <v>238</v>
      </c>
      <c r="H3" s="6"/>
      <c r="I3" s="6"/>
      <c r="J3" s="6"/>
      <c r="K3" s="6"/>
      <c r="L3" s="6"/>
      <c r="M3" s="6"/>
      <c r="N3" s="6"/>
      <c r="O3" s="6" t="s">
        <v>238</v>
      </c>
      <c r="P3" s="6" t="s">
        <v>238</v>
      </c>
      <c r="Q3" s="6" t="s">
        <v>238</v>
      </c>
      <c r="R3" s="6" t="s">
        <v>238</v>
      </c>
      <c r="S3" s="6"/>
      <c r="U3" s="6" t="s">
        <v>239</v>
      </c>
      <c r="V3" s="7" t="s">
        <v>240</v>
      </c>
      <c r="W3" s="6" t="s">
        <v>241</v>
      </c>
      <c r="Y3" s="8">
        <v>40452</v>
      </c>
      <c r="AA3" s="6" t="s">
        <v>238</v>
      </c>
      <c r="AB3" s="6"/>
      <c r="AC3" s="6"/>
      <c r="AD3" s="6" t="s">
        <v>264</v>
      </c>
      <c r="AE3" s="6"/>
      <c r="AF3" s="6"/>
      <c r="AG3" s="6" t="s">
        <v>238</v>
      </c>
      <c r="AH3" s="7" t="s">
        <v>242</v>
      </c>
      <c r="AI3" s="7" t="s">
        <v>239</v>
      </c>
      <c r="AJ3" s="7" t="s">
        <v>243</v>
      </c>
      <c r="AK3" s="7" t="s">
        <v>281</v>
      </c>
      <c r="AL3" s="7" t="s">
        <v>245</v>
      </c>
      <c r="AM3" s="6" t="s">
        <v>281</v>
      </c>
      <c r="AN3" s="7" t="s">
        <v>245</v>
      </c>
      <c r="AO3" s="7" t="s">
        <v>241</v>
      </c>
      <c r="AQ3" s="7" t="s">
        <v>246</v>
      </c>
      <c r="AR3" s="7" t="s">
        <v>241</v>
      </c>
      <c r="AT3" s="7" t="s">
        <v>241</v>
      </c>
      <c r="AV3" s="7" t="s">
        <v>241</v>
      </c>
      <c r="AW3" s="7" t="s">
        <v>241</v>
      </c>
      <c r="AY3" s="7" t="s">
        <v>239</v>
      </c>
      <c r="AZ3" s="7" t="s">
        <v>246</v>
      </c>
      <c r="BB3" s="6"/>
      <c r="BC3" s="6" t="s">
        <v>238</v>
      </c>
      <c r="BD3" s="6" t="s">
        <v>238</v>
      </c>
      <c r="BE3" s="6" t="s">
        <v>238</v>
      </c>
      <c r="BF3" s="6" t="s">
        <v>238</v>
      </c>
      <c r="BG3" s="6" t="s">
        <v>238</v>
      </c>
      <c r="BH3" s="6" t="s">
        <v>238</v>
      </c>
      <c r="BI3" s="6"/>
      <c r="BL3" s="6" t="s">
        <v>238</v>
      </c>
      <c r="BM3" s="6"/>
      <c r="BN3" s="6" t="s">
        <v>238</v>
      </c>
      <c r="BO3" s="6"/>
      <c r="BP3" s="6"/>
      <c r="BQ3" s="6"/>
      <c r="BR3" s="6"/>
      <c r="BS3" s="6"/>
      <c r="BU3" s="6"/>
      <c r="BV3" s="6"/>
      <c r="BW3" s="6" t="s">
        <v>238</v>
      </c>
      <c r="BX3" s="6"/>
      <c r="BZ3" s="7" t="s">
        <v>246</v>
      </c>
      <c r="CB3" s="7" t="s">
        <v>247</v>
      </c>
      <c r="CC3" s="7" t="s">
        <v>248</v>
      </c>
      <c r="CD3" s="7" t="s">
        <v>246</v>
      </c>
      <c r="CF3" s="6"/>
      <c r="CI3" s="6"/>
      <c r="CJ3" s="6" t="s">
        <v>238</v>
      </c>
      <c r="CK3" s="6" t="s">
        <v>238</v>
      </c>
      <c r="CL3" s="6"/>
      <c r="CM3" s="6"/>
      <c r="CN3" s="6"/>
      <c r="CO3" s="6"/>
      <c r="CW3" s="7" t="s">
        <v>239</v>
      </c>
      <c r="CX3" s="7" t="s">
        <v>246</v>
      </c>
      <c r="CY3" s="7" t="s">
        <v>249</v>
      </c>
      <c r="DC3" s="6"/>
      <c r="DD3" s="6"/>
      <c r="DE3" s="6"/>
      <c r="DF3" s="6" t="s">
        <v>238</v>
      </c>
      <c r="DJ3" s="7" t="s">
        <v>238</v>
      </c>
      <c r="DS3" s="7" t="s">
        <v>239</v>
      </c>
      <c r="DT3" s="7" t="s">
        <v>969</v>
      </c>
      <c r="DU3" s="7" t="s">
        <v>250</v>
      </c>
      <c r="DV3" s="7" t="s">
        <v>239</v>
      </c>
      <c r="DW3" s="7" t="s">
        <v>239</v>
      </c>
      <c r="ED3" s="7" t="s">
        <v>238</v>
      </c>
      <c r="EG3" s="7" t="s">
        <v>246</v>
      </c>
      <c r="EI3" s="7" t="s">
        <v>239</v>
      </c>
      <c r="EM3" s="7" t="s">
        <v>264</v>
      </c>
      <c r="EN3" s="7" t="s">
        <v>251</v>
      </c>
      <c r="EO3" s="7" t="s">
        <v>252</v>
      </c>
      <c r="EP3" s="7" t="s">
        <v>239</v>
      </c>
      <c r="EQ3" s="7" t="s">
        <v>253</v>
      </c>
      <c r="ER3" s="7" t="s">
        <v>239</v>
      </c>
      <c r="ES3" s="7" t="s">
        <v>254</v>
      </c>
      <c r="ET3" s="7" t="s">
        <v>255</v>
      </c>
      <c r="EU3" s="7" t="s">
        <v>256</v>
      </c>
      <c r="EX3" s="7" t="s">
        <v>238</v>
      </c>
      <c r="EY3" s="7" t="s">
        <v>238</v>
      </c>
      <c r="FG3" s="7" t="s">
        <v>257</v>
      </c>
      <c r="FH3" s="7" t="s">
        <v>258</v>
      </c>
      <c r="FL3" s="7" t="s">
        <v>238</v>
      </c>
      <c r="FQ3" s="7" t="s">
        <v>246</v>
      </c>
      <c r="FR3" s="7" t="s">
        <v>259</v>
      </c>
      <c r="FS3" s="7" t="s">
        <v>239</v>
      </c>
      <c r="FT3" s="7" t="s">
        <v>246</v>
      </c>
      <c r="FU3" s="6" t="s">
        <v>239</v>
      </c>
      <c r="FV3" s="6"/>
      <c r="FW3" s="6" t="s">
        <v>238</v>
      </c>
      <c r="FX3" s="6"/>
      <c r="FY3" s="6"/>
      <c r="FZ3" s="6"/>
      <c r="GA3" s="6"/>
      <c r="GB3" s="6"/>
      <c r="GD3" s="7" t="s">
        <v>901</v>
      </c>
      <c r="GE3" s="7" t="s">
        <v>260</v>
      </c>
      <c r="GF3" s="7" t="s">
        <v>246</v>
      </c>
      <c r="GQ3" s="7" t="s">
        <v>246</v>
      </c>
      <c r="GS3" s="7" t="s">
        <v>238</v>
      </c>
      <c r="GT3" s="7" t="s">
        <v>238</v>
      </c>
      <c r="GU3" s="7" t="s">
        <v>238</v>
      </c>
      <c r="GV3" s="7" t="s">
        <v>238</v>
      </c>
      <c r="GY3" s="7" t="s">
        <v>246</v>
      </c>
      <c r="HD3" s="7" t="s">
        <v>238</v>
      </c>
      <c r="HK3" s="7" t="s">
        <v>238</v>
      </c>
      <c r="HN3" s="7" t="s">
        <v>238</v>
      </c>
      <c r="HO3" s="7" t="s">
        <v>238</v>
      </c>
      <c r="HP3" s="7" t="s">
        <v>238</v>
      </c>
      <c r="HQ3" s="7" t="s">
        <v>238</v>
      </c>
      <c r="HU3" s="7" t="s">
        <v>246</v>
      </c>
      <c r="HX3" s="7" t="s">
        <v>239</v>
      </c>
      <c r="HY3" s="7" t="s">
        <v>235</v>
      </c>
    </row>
    <row r="4" spans="1:628" ht="50.1" customHeight="1">
      <c r="A4" s="6" t="s">
        <v>1006</v>
      </c>
      <c r="B4" s="6" t="s">
        <v>236</v>
      </c>
      <c r="C4" s="6"/>
      <c r="D4" s="6" t="s">
        <v>237</v>
      </c>
      <c r="E4" s="7" t="s">
        <v>262</v>
      </c>
      <c r="G4" s="6"/>
      <c r="H4" s="6" t="s">
        <v>238</v>
      </c>
      <c r="I4" s="6"/>
      <c r="J4" s="6" t="s">
        <v>263</v>
      </c>
      <c r="K4" s="6"/>
      <c r="L4" s="6"/>
      <c r="M4" s="6" t="s">
        <v>238</v>
      </c>
      <c r="N4" s="6"/>
      <c r="O4" s="6" t="s">
        <v>264</v>
      </c>
      <c r="P4" s="6"/>
      <c r="Q4" s="6"/>
      <c r="R4" s="6"/>
      <c r="S4" s="6"/>
      <c r="T4" s="7" t="s">
        <v>1007</v>
      </c>
      <c r="U4" s="6" t="s">
        <v>239</v>
      </c>
      <c r="V4" s="7" t="s">
        <v>240</v>
      </c>
      <c r="W4" s="6" t="s">
        <v>241</v>
      </c>
      <c r="Y4" s="8">
        <v>40179</v>
      </c>
      <c r="AA4" s="6"/>
      <c r="AB4" s="6" t="s">
        <v>238</v>
      </c>
      <c r="AC4" s="6"/>
      <c r="AD4" s="6" t="s">
        <v>238</v>
      </c>
      <c r="AE4" s="6"/>
      <c r="AF4" s="6"/>
      <c r="AG4" s="6"/>
      <c r="AI4" s="7" t="s">
        <v>246</v>
      </c>
      <c r="AK4" s="7" t="s">
        <v>266</v>
      </c>
      <c r="AM4" s="6" t="s">
        <v>266</v>
      </c>
      <c r="AN4" s="7" t="s">
        <v>259</v>
      </c>
      <c r="AO4" s="7" t="s">
        <v>239</v>
      </c>
      <c r="AP4" s="7" t="s">
        <v>267</v>
      </c>
      <c r="AQ4" s="7" t="s">
        <v>246</v>
      </c>
      <c r="AR4" s="7" t="s">
        <v>241</v>
      </c>
      <c r="AT4" s="7" t="s">
        <v>241</v>
      </c>
      <c r="AV4" s="7" t="s">
        <v>241</v>
      </c>
      <c r="AW4" s="7" t="s">
        <v>241</v>
      </c>
      <c r="AY4" s="7" t="s">
        <v>246</v>
      </c>
      <c r="AZ4" s="7" t="s">
        <v>246</v>
      </c>
      <c r="BB4" s="6"/>
      <c r="BC4" s="6" t="s">
        <v>238</v>
      </c>
      <c r="BD4" s="6" t="s">
        <v>238</v>
      </c>
      <c r="BE4" s="6" t="s">
        <v>238</v>
      </c>
      <c r="BF4" s="6" t="s">
        <v>238</v>
      </c>
      <c r="BG4" s="6"/>
      <c r="BH4" s="6" t="s">
        <v>238</v>
      </c>
      <c r="BI4" s="6"/>
      <c r="BL4" s="6" t="s">
        <v>238</v>
      </c>
      <c r="BM4" s="6" t="s">
        <v>238</v>
      </c>
      <c r="BN4" s="6" t="s">
        <v>238</v>
      </c>
      <c r="BO4" s="6"/>
      <c r="BP4" s="6"/>
      <c r="BQ4" s="6" t="s">
        <v>238</v>
      </c>
      <c r="BR4" s="6"/>
      <c r="BS4" s="6"/>
      <c r="BU4" s="6" t="s">
        <v>238</v>
      </c>
      <c r="BV4" s="6"/>
      <c r="BW4" s="6" t="s">
        <v>238</v>
      </c>
      <c r="BX4" s="6"/>
      <c r="BZ4" s="7" t="s">
        <v>246</v>
      </c>
      <c r="CB4" s="7" t="s">
        <v>268</v>
      </c>
      <c r="CD4" s="7" t="s">
        <v>246</v>
      </c>
      <c r="CF4" s="6"/>
      <c r="CG4" s="7" t="s">
        <v>238</v>
      </c>
      <c r="CI4" s="6"/>
      <c r="CJ4" s="6" t="s">
        <v>238</v>
      </c>
      <c r="CK4" s="6"/>
      <c r="CL4" s="6"/>
      <c r="CM4" s="6"/>
      <c r="CN4" s="6"/>
      <c r="CO4" s="6" t="s">
        <v>238</v>
      </c>
      <c r="CW4" s="7" t="s">
        <v>246</v>
      </c>
      <c r="CX4" s="7" t="s">
        <v>246</v>
      </c>
      <c r="CY4" s="7" t="s">
        <v>249</v>
      </c>
      <c r="CZ4" s="7" t="s">
        <v>259</v>
      </c>
      <c r="DC4" s="6"/>
      <c r="DD4" s="6"/>
      <c r="DE4" s="6"/>
      <c r="DF4" s="6" t="s">
        <v>238</v>
      </c>
      <c r="DH4" s="7" t="s">
        <v>259</v>
      </c>
      <c r="DJ4" s="7" t="s">
        <v>238</v>
      </c>
      <c r="DK4" s="7" t="s">
        <v>238</v>
      </c>
      <c r="DS4" s="7" t="s">
        <v>246</v>
      </c>
      <c r="DU4" s="7" t="s">
        <v>250</v>
      </c>
      <c r="DV4" s="7" t="s">
        <v>239</v>
      </c>
      <c r="DW4" s="7" t="s">
        <v>246</v>
      </c>
      <c r="EG4" s="7" t="s">
        <v>269</v>
      </c>
      <c r="EH4" s="11">
        <v>0.05</v>
      </c>
      <c r="EI4" s="7" t="s">
        <v>246</v>
      </c>
      <c r="EM4" s="7" t="s">
        <v>264</v>
      </c>
      <c r="EO4" s="7" t="s">
        <v>259</v>
      </c>
      <c r="EP4" s="7" t="s">
        <v>246</v>
      </c>
      <c r="EQ4" s="7" t="s">
        <v>259</v>
      </c>
      <c r="ER4" s="7" t="s">
        <v>239</v>
      </c>
      <c r="ES4" s="7" t="s">
        <v>270</v>
      </c>
      <c r="EU4" s="7" t="s">
        <v>271</v>
      </c>
      <c r="EX4" s="7" t="s">
        <v>238</v>
      </c>
      <c r="FB4" s="7" t="s">
        <v>272</v>
      </c>
      <c r="FC4" s="7" t="s">
        <v>272</v>
      </c>
      <c r="FD4" s="7" t="s">
        <v>272</v>
      </c>
      <c r="FE4" s="7" t="s">
        <v>259</v>
      </c>
      <c r="FF4" s="7" t="s">
        <v>272</v>
      </c>
      <c r="FH4" s="7" t="s">
        <v>258</v>
      </c>
      <c r="FK4" s="7" t="s">
        <v>238</v>
      </c>
      <c r="FQ4" s="7" t="s">
        <v>273</v>
      </c>
      <c r="FR4" s="7" t="s">
        <v>259</v>
      </c>
      <c r="FS4" s="7" t="s">
        <v>273</v>
      </c>
      <c r="FT4" s="7" t="s">
        <v>246</v>
      </c>
      <c r="FU4" s="6" t="s">
        <v>239</v>
      </c>
      <c r="FV4" s="6"/>
      <c r="FW4" s="6" t="s">
        <v>238</v>
      </c>
      <c r="FX4" s="6"/>
      <c r="FY4" s="6"/>
      <c r="FZ4" s="6"/>
      <c r="GA4" s="6"/>
      <c r="GB4" s="6"/>
      <c r="GC4" s="7" t="s">
        <v>274</v>
      </c>
      <c r="GD4" s="7" t="s">
        <v>246</v>
      </c>
      <c r="GF4" s="7" t="s">
        <v>246</v>
      </c>
      <c r="GP4" s="7" t="s">
        <v>259</v>
      </c>
      <c r="GQ4" s="7" t="s">
        <v>239</v>
      </c>
      <c r="GS4" s="7" t="s">
        <v>238</v>
      </c>
      <c r="GT4" s="7" t="s">
        <v>238</v>
      </c>
      <c r="GU4" s="7" t="s">
        <v>238</v>
      </c>
      <c r="GY4" s="7" t="s">
        <v>275</v>
      </c>
      <c r="GZ4" s="7" t="s">
        <v>276</v>
      </c>
      <c r="HD4" s="7" t="s">
        <v>238</v>
      </c>
      <c r="HK4" s="7" t="s">
        <v>238</v>
      </c>
      <c r="HO4" s="7" t="s">
        <v>238</v>
      </c>
      <c r="HU4" s="7" t="s">
        <v>246</v>
      </c>
      <c r="HV4" s="7" t="s">
        <v>277</v>
      </c>
      <c r="HW4" s="7" t="s">
        <v>278</v>
      </c>
      <c r="HX4" s="7" t="s">
        <v>239</v>
      </c>
    </row>
    <row r="5" spans="1:628" ht="50.1" customHeight="1">
      <c r="A5" s="6" t="s">
        <v>279</v>
      </c>
      <c r="B5" s="6" t="s">
        <v>236</v>
      </c>
      <c r="C5" s="6"/>
      <c r="D5" s="6" t="s">
        <v>237</v>
      </c>
      <c r="G5" s="6" t="s">
        <v>238</v>
      </c>
      <c r="H5" s="6"/>
      <c r="I5" s="6"/>
      <c r="J5" s="6"/>
      <c r="K5" s="6"/>
      <c r="L5" s="6" t="s">
        <v>238</v>
      </c>
      <c r="M5" s="6"/>
      <c r="N5" s="6" t="s">
        <v>238</v>
      </c>
      <c r="O5" s="6" t="s">
        <v>238</v>
      </c>
      <c r="P5" s="6"/>
      <c r="Q5" s="6" t="s">
        <v>238</v>
      </c>
      <c r="R5" s="6"/>
      <c r="S5" s="6"/>
      <c r="U5" s="6" t="s">
        <v>246</v>
      </c>
      <c r="V5" s="7" t="s">
        <v>240</v>
      </c>
      <c r="W5" s="6" t="s">
        <v>241</v>
      </c>
      <c r="Y5" s="12">
        <v>40544</v>
      </c>
      <c r="AA5" s="6"/>
      <c r="AB5" s="6"/>
      <c r="AC5" s="6" t="s">
        <v>238</v>
      </c>
      <c r="AD5" s="6" t="s">
        <v>264</v>
      </c>
      <c r="AE5" s="6"/>
      <c r="AF5" s="6"/>
      <c r="AG5" s="6"/>
      <c r="AH5" s="7" t="s">
        <v>280</v>
      </c>
      <c r="AI5" s="7" t="s">
        <v>246</v>
      </c>
      <c r="AK5" s="7" t="s">
        <v>281</v>
      </c>
      <c r="AM5" s="6" t="s">
        <v>281</v>
      </c>
      <c r="AO5" s="7" t="s">
        <v>241</v>
      </c>
      <c r="AQ5" s="7" t="s">
        <v>282</v>
      </c>
      <c r="AR5" s="7" t="s">
        <v>283</v>
      </c>
      <c r="AT5" s="7" t="s">
        <v>284</v>
      </c>
      <c r="AV5" s="7" t="s">
        <v>239</v>
      </c>
      <c r="AW5" s="7" t="s">
        <v>239</v>
      </c>
      <c r="AY5" s="7" t="s">
        <v>246</v>
      </c>
      <c r="AZ5" s="7" t="s">
        <v>239</v>
      </c>
      <c r="BB5" s="6" t="s">
        <v>238</v>
      </c>
      <c r="BC5" s="6"/>
      <c r="BD5" s="6"/>
      <c r="BE5" s="6"/>
      <c r="BF5" s="6"/>
      <c r="BG5" s="6"/>
      <c r="BH5" s="6"/>
      <c r="BI5" s="6"/>
      <c r="BL5" s="6"/>
      <c r="BM5" s="6"/>
      <c r="BN5" s="6"/>
      <c r="BO5" s="6"/>
      <c r="BP5" s="6"/>
      <c r="BQ5" s="6"/>
      <c r="BR5" s="6"/>
      <c r="BS5" s="6"/>
      <c r="BU5" s="6"/>
      <c r="BV5" s="6"/>
      <c r="BW5" s="6"/>
      <c r="BX5" s="6" t="s">
        <v>238</v>
      </c>
      <c r="BZ5" s="7" t="s">
        <v>246</v>
      </c>
      <c r="CB5" s="7" t="s">
        <v>285</v>
      </c>
      <c r="CD5" s="7" t="s">
        <v>246</v>
      </c>
      <c r="CF5" s="6"/>
      <c r="CI5" s="6"/>
      <c r="CJ5" s="6" t="s">
        <v>238</v>
      </c>
      <c r="CK5" s="6" t="s">
        <v>264</v>
      </c>
      <c r="CL5" s="6" t="s">
        <v>264</v>
      </c>
      <c r="CM5" s="6"/>
      <c r="CN5" s="6"/>
      <c r="CO5" s="6"/>
      <c r="CW5" s="7" t="s">
        <v>246</v>
      </c>
      <c r="CX5" s="7" t="s">
        <v>239</v>
      </c>
      <c r="CY5" s="7" t="s">
        <v>286</v>
      </c>
      <c r="DC5" s="6"/>
      <c r="DD5" s="6" t="s">
        <v>238</v>
      </c>
      <c r="DE5" s="6"/>
      <c r="DF5" s="6"/>
      <c r="DS5" s="7" t="s">
        <v>246</v>
      </c>
      <c r="DU5" s="7" t="s">
        <v>287</v>
      </c>
      <c r="DV5" s="7" t="s">
        <v>246</v>
      </c>
      <c r="DW5" s="7" t="s">
        <v>239</v>
      </c>
      <c r="DY5" s="7" t="s">
        <v>238</v>
      </c>
      <c r="EG5" s="7" t="s">
        <v>246</v>
      </c>
      <c r="EI5" s="7" t="s">
        <v>239</v>
      </c>
      <c r="EK5" s="7" t="s">
        <v>238</v>
      </c>
      <c r="EM5" s="7" t="s">
        <v>238</v>
      </c>
      <c r="EP5" s="7" t="s">
        <v>239</v>
      </c>
      <c r="ER5" s="7" t="s">
        <v>239</v>
      </c>
      <c r="ES5" s="7" t="s">
        <v>254</v>
      </c>
      <c r="ET5" s="7" t="s">
        <v>288</v>
      </c>
      <c r="EU5" s="7" t="s">
        <v>271</v>
      </c>
      <c r="EX5" s="7" t="s">
        <v>238</v>
      </c>
      <c r="EY5" s="7" t="s">
        <v>238</v>
      </c>
      <c r="FB5" s="7" t="s">
        <v>289</v>
      </c>
      <c r="FC5" s="7">
        <v>0.25</v>
      </c>
      <c r="FD5" s="7" t="s">
        <v>290</v>
      </c>
      <c r="FE5" s="7" t="s">
        <v>290</v>
      </c>
      <c r="FF5" s="7">
        <v>0.25</v>
      </c>
      <c r="FG5" s="7" t="s">
        <v>290</v>
      </c>
      <c r="FL5" s="7" t="s">
        <v>238</v>
      </c>
      <c r="FQ5" s="7" t="s">
        <v>239</v>
      </c>
      <c r="FS5" s="7" t="s">
        <v>246</v>
      </c>
      <c r="FT5" s="7" t="s">
        <v>246</v>
      </c>
      <c r="FU5" s="6" t="s">
        <v>239</v>
      </c>
      <c r="FV5" s="6"/>
      <c r="FW5" s="6"/>
      <c r="FX5" s="6"/>
      <c r="FY5" s="6"/>
      <c r="FZ5" s="6" t="s">
        <v>238</v>
      </c>
      <c r="GA5" s="6"/>
      <c r="GB5" s="6"/>
      <c r="GD5" s="7" t="s">
        <v>246</v>
      </c>
      <c r="GF5" s="7" t="s">
        <v>246</v>
      </c>
      <c r="GQ5" s="7" t="s">
        <v>246</v>
      </c>
      <c r="HK5" s="7" t="s">
        <v>238</v>
      </c>
      <c r="HM5" s="7" t="s">
        <v>238</v>
      </c>
      <c r="HP5" s="7" t="s">
        <v>238</v>
      </c>
      <c r="HU5" s="7" t="s">
        <v>239</v>
      </c>
      <c r="HX5" s="7" t="s">
        <v>239</v>
      </c>
    </row>
    <row r="6" spans="1:628" ht="50.1" customHeight="1">
      <c r="A6" s="6" t="s">
        <v>291</v>
      </c>
      <c r="B6" s="6" t="s">
        <v>236</v>
      </c>
      <c r="C6" s="6"/>
      <c r="D6" s="6" t="s">
        <v>247</v>
      </c>
      <c r="E6" s="7" t="s">
        <v>292</v>
      </c>
      <c r="G6" s="6" t="s">
        <v>238</v>
      </c>
      <c r="H6" s="6"/>
      <c r="I6" s="6"/>
      <c r="J6" s="6"/>
      <c r="K6" s="6"/>
      <c r="L6" s="6" t="s">
        <v>238</v>
      </c>
      <c r="M6" s="6"/>
      <c r="N6" s="6"/>
      <c r="O6" s="6" t="s">
        <v>238</v>
      </c>
      <c r="P6" s="6"/>
      <c r="Q6" s="6"/>
      <c r="R6" s="6"/>
      <c r="S6" s="6" t="s">
        <v>264</v>
      </c>
      <c r="T6" s="7" t="s">
        <v>293</v>
      </c>
      <c r="U6" s="6" t="s">
        <v>239</v>
      </c>
      <c r="V6" s="7" t="s">
        <v>294</v>
      </c>
      <c r="W6" s="6" t="s">
        <v>295</v>
      </c>
      <c r="X6" s="7" t="s">
        <v>296</v>
      </c>
      <c r="Y6" s="8">
        <v>40179</v>
      </c>
      <c r="AA6" s="6"/>
      <c r="AB6" s="6" t="s">
        <v>238</v>
      </c>
      <c r="AC6" s="6"/>
      <c r="AD6" s="6"/>
      <c r="AE6" s="6"/>
      <c r="AF6" s="6"/>
      <c r="AG6" s="6"/>
      <c r="AH6" s="7" t="s">
        <v>297</v>
      </c>
      <c r="AI6" s="7" t="s">
        <v>246</v>
      </c>
      <c r="AK6" s="7" t="s">
        <v>298</v>
      </c>
      <c r="AM6" s="6" t="s">
        <v>981</v>
      </c>
      <c r="AN6" s="7" t="s">
        <v>299</v>
      </c>
      <c r="AO6" s="7" t="s">
        <v>239</v>
      </c>
      <c r="AP6" s="7" t="s">
        <v>300</v>
      </c>
      <c r="AQ6" s="7" t="s">
        <v>246</v>
      </c>
      <c r="AR6" s="7" t="s">
        <v>241</v>
      </c>
      <c r="AT6" s="7" t="s">
        <v>241</v>
      </c>
      <c r="AV6" s="7" t="s">
        <v>241</v>
      </c>
      <c r="AW6" s="7" t="s">
        <v>241</v>
      </c>
      <c r="AY6" s="7" t="s">
        <v>239</v>
      </c>
      <c r="AZ6" s="7" t="s">
        <v>239</v>
      </c>
      <c r="BB6" s="6"/>
      <c r="BC6" s="6" t="s">
        <v>238</v>
      </c>
      <c r="BD6" s="6" t="s">
        <v>238</v>
      </c>
      <c r="BE6" s="6" t="s">
        <v>238</v>
      </c>
      <c r="BF6" s="6"/>
      <c r="BG6" s="6"/>
      <c r="BH6" s="6"/>
      <c r="BI6" s="6"/>
      <c r="BL6" s="6" t="s">
        <v>238</v>
      </c>
      <c r="BM6" s="6"/>
      <c r="BN6" s="6" t="s">
        <v>238</v>
      </c>
      <c r="BO6" s="6"/>
      <c r="BP6" s="6"/>
      <c r="BQ6" s="6"/>
      <c r="BR6" s="6"/>
      <c r="BS6" s="6"/>
      <c r="BU6" s="6" t="s">
        <v>238</v>
      </c>
      <c r="BV6" s="6" t="s">
        <v>238</v>
      </c>
      <c r="BW6" s="6" t="s">
        <v>238</v>
      </c>
      <c r="BX6" s="6"/>
      <c r="BY6" s="7" t="s">
        <v>301</v>
      </c>
      <c r="BZ6" s="7" t="s">
        <v>246</v>
      </c>
      <c r="CB6" s="7" t="s">
        <v>302</v>
      </c>
      <c r="CD6" s="7" t="s">
        <v>239</v>
      </c>
      <c r="CE6" s="7" t="s">
        <v>303</v>
      </c>
      <c r="CF6" s="6"/>
      <c r="CG6" s="7" t="s">
        <v>238</v>
      </c>
      <c r="CI6" s="6"/>
      <c r="CJ6" s="6" t="s">
        <v>238</v>
      </c>
      <c r="CK6" s="6" t="s">
        <v>264</v>
      </c>
      <c r="CL6" s="6"/>
      <c r="CM6" s="6" t="s">
        <v>238</v>
      </c>
      <c r="CN6" s="6"/>
      <c r="CO6" s="6"/>
      <c r="CW6" s="7" t="s">
        <v>239</v>
      </c>
      <c r="CX6" s="7" t="s">
        <v>239</v>
      </c>
      <c r="CY6" s="7" t="s">
        <v>286</v>
      </c>
      <c r="CZ6" s="7" t="s">
        <v>304</v>
      </c>
      <c r="DC6" s="6"/>
      <c r="DD6" s="6" t="s">
        <v>238</v>
      </c>
      <c r="DE6" s="6"/>
      <c r="DF6" s="6"/>
      <c r="DH6" s="7" t="s">
        <v>305</v>
      </c>
      <c r="DJ6" s="7" t="s">
        <v>238</v>
      </c>
      <c r="DN6" s="7" t="s">
        <v>238</v>
      </c>
      <c r="DP6" s="7" t="s">
        <v>238</v>
      </c>
      <c r="DS6" s="7" t="s">
        <v>246</v>
      </c>
      <c r="DU6" s="7" t="s">
        <v>287</v>
      </c>
      <c r="DV6" s="7" t="s">
        <v>239</v>
      </c>
      <c r="DW6" s="7" t="s">
        <v>239</v>
      </c>
      <c r="EF6" s="7" t="s">
        <v>306</v>
      </c>
      <c r="EG6" s="7" t="s">
        <v>246</v>
      </c>
      <c r="EI6" s="7" t="s">
        <v>239</v>
      </c>
      <c r="EM6" s="7" t="s">
        <v>264</v>
      </c>
      <c r="EN6" s="7" t="s">
        <v>307</v>
      </c>
      <c r="EO6" s="7">
        <v>6</v>
      </c>
      <c r="EP6" s="7" t="s">
        <v>239</v>
      </c>
      <c r="EQ6" s="7">
        <v>0</v>
      </c>
      <c r="ER6" s="7" t="s">
        <v>239</v>
      </c>
      <c r="ES6" s="7" t="s">
        <v>270</v>
      </c>
      <c r="EU6" s="7" t="s">
        <v>271</v>
      </c>
      <c r="EX6" s="7" t="s">
        <v>238</v>
      </c>
      <c r="EY6" s="7" t="s">
        <v>238</v>
      </c>
      <c r="FB6" s="7" t="s">
        <v>308</v>
      </c>
      <c r="FC6" s="7" t="s">
        <v>309</v>
      </c>
      <c r="FD6" s="7" t="s">
        <v>290</v>
      </c>
      <c r="FE6" s="7" t="s">
        <v>290</v>
      </c>
      <c r="FF6" s="7" t="s">
        <v>310</v>
      </c>
      <c r="FG6" s="7" t="s">
        <v>290</v>
      </c>
      <c r="FH6" s="7" t="s">
        <v>258</v>
      </c>
      <c r="FM6" s="7" t="s">
        <v>238</v>
      </c>
      <c r="FN6" s="7" t="s">
        <v>238</v>
      </c>
      <c r="FO6" s="7" t="s">
        <v>238</v>
      </c>
      <c r="FP6" s="7" t="s">
        <v>311</v>
      </c>
      <c r="FQ6" s="7" t="s">
        <v>239</v>
      </c>
      <c r="FR6" s="7">
        <v>5</v>
      </c>
      <c r="FS6" s="7" t="s">
        <v>246</v>
      </c>
      <c r="FT6" s="7" t="s">
        <v>312</v>
      </c>
      <c r="FU6" s="6" t="s">
        <v>239</v>
      </c>
      <c r="FV6" s="6"/>
      <c r="FW6" s="6" t="s">
        <v>238</v>
      </c>
      <c r="FX6" s="6"/>
      <c r="FY6" s="6"/>
      <c r="FZ6" s="6"/>
      <c r="GA6" s="6" t="s">
        <v>238</v>
      </c>
      <c r="GB6" s="6"/>
      <c r="GD6" s="7" t="s">
        <v>239</v>
      </c>
      <c r="GE6" s="7" t="s">
        <v>313</v>
      </c>
      <c r="GF6" s="7" t="s">
        <v>239</v>
      </c>
      <c r="GK6" s="7" t="s">
        <v>238</v>
      </c>
      <c r="GO6" s="7" t="s">
        <v>238</v>
      </c>
      <c r="GP6" s="7" t="s">
        <v>314</v>
      </c>
      <c r="GQ6" s="7" t="s">
        <v>239</v>
      </c>
      <c r="GS6" s="7" t="s">
        <v>238</v>
      </c>
      <c r="GT6" s="7" t="s">
        <v>238</v>
      </c>
      <c r="GU6" s="7" t="s">
        <v>238</v>
      </c>
      <c r="GV6" s="7" t="s">
        <v>238</v>
      </c>
      <c r="GY6" s="7" t="s">
        <v>246</v>
      </c>
      <c r="HG6" s="7" t="s">
        <v>315</v>
      </c>
      <c r="HH6" s="7" t="s">
        <v>264</v>
      </c>
      <c r="HI6" s="7" t="s">
        <v>238</v>
      </c>
      <c r="HJ6" s="7" t="s">
        <v>238</v>
      </c>
      <c r="HP6" s="7" t="s">
        <v>238</v>
      </c>
      <c r="HU6" s="7" t="s">
        <v>246</v>
      </c>
      <c r="HX6" s="7" t="s">
        <v>239</v>
      </c>
    </row>
    <row r="7" spans="1:628" ht="50.1" customHeight="1">
      <c r="A7" s="6" t="s">
        <v>316</v>
      </c>
      <c r="B7" s="6" t="s">
        <v>236</v>
      </c>
      <c r="C7" s="6"/>
      <c r="D7" s="6" t="s">
        <v>247</v>
      </c>
      <c r="E7" s="7" t="s">
        <v>317</v>
      </c>
      <c r="G7" s="6" t="s">
        <v>238</v>
      </c>
      <c r="H7" s="6"/>
      <c r="I7" s="6"/>
      <c r="J7" s="6"/>
      <c r="K7" s="6"/>
      <c r="L7" s="6"/>
      <c r="M7" s="6"/>
      <c r="N7" s="6"/>
      <c r="O7" s="6"/>
      <c r="P7" s="6"/>
      <c r="Q7" s="6"/>
      <c r="R7" s="6"/>
      <c r="S7" s="6" t="s">
        <v>238</v>
      </c>
      <c r="T7" s="7" t="s">
        <v>318</v>
      </c>
      <c r="U7" s="6" t="s">
        <v>246</v>
      </c>
      <c r="V7" s="7" t="s">
        <v>966</v>
      </c>
      <c r="W7" s="6" t="s">
        <v>241</v>
      </c>
      <c r="Y7" s="7" t="s">
        <v>319</v>
      </c>
      <c r="AA7" s="6"/>
      <c r="AB7" s="6"/>
      <c r="AC7" s="6"/>
      <c r="AD7" s="6"/>
      <c r="AE7" s="6"/>
      <c r="AF7" s="6"/>
      <c r="AG7" s="6" t="s">
        <v>238</v>
      </c>
      <c r="AH7" s="7" t="s">
        <v>319</v>
      </c>
      <c r="AI7" s="7" t="s">
        <v>246</v>
      </c>
      <c r="AK7" s="7" t="s">
        <v>241</v>
      </c>
      <c r="AM7" s="6" t="s">
        <v>241</v>
      </c>
      <c r="AO7" s="7" t="s">
        <v>241</v>
      </c>
      <c r="AQ7" s="7" t="s">
        <v>413</v>
      </c>
      <c r="AR7" s="7" t="s">
        <v>321</v>
      </c>
      <c r="AT7" s="7" t="s">
        <v>284</v>
      </c>
      <c r="AV7" s="7" t="s">
        <v>241</v>
      </c>
      <c r="AW7" s="7" t="s">
        <v>246</v>
      </c>
      <c r="AX7" s="13" t="s">
        <v>322</v>
      </c>
      <c r="AY7" s="7" t="s">
        <v>239</v>
      </c>
      <c r="AZ7" s="7" t="s">
        <v>246</v>
      </c>
      <c r="BB7" s="6"/>
      <c r="BC7" s="6"/>
      <c r="BD7" s="6"/>
      <c r="BE7" s="6"/>
      <c r="BF7" s="6"/>
      <c r="BG7" s="6"/>
      <c r="BH7" s="6"/>
      <c r="BI7" s="6"/>
      <c r="BL7" s="6"/>
      <c r="BM7" s="6"/>
      <c r="BN7" s="6"/>
      <c r="BO7" s="6"/>
      <c r="BP7" s="6"/>
      <c r="BQ7" s="6"/>
      <c r="BR7" s="6"/>
      <c r="BS7" s="6" t="s">
        <v>319</v>
      </c>
      <c r="BU7" s="6"/>
      <c r="BV7" s="6"/>
      <c r="BW7" s="6"/>
      <c r="BX7" s="6" t="s">
        <v>238</v>
      </c>
      <c r="BZ7" s="7" t="s">
        <v>246</v>
      </c>
      <c r="CF7" s="6"/>
      <c r="CI7" s="6"/>
      <c r="CJ7" s="6"/>
      <c r="CK7" s="6"/>
      <c r="CL7" s="6"/>
      <c r="CM7" s="6"/>
      <c r="CN7" s="6"/>
      <c r="CO7" s="6"/>
      <c r="CW7" s="7" t="s">
        <v>774</v>
      </c>
      <c r="DC7" s="6"/>
      <c r="DD7" s="6"/>
      <c r="DE7" s="6"/>
      <c r="DF7" s="6"/>
      <c r="EI7" s="7" t="s">
        <v>246</v>
      </c>
      <c r="EP7" s="7" t="s">
        <v>246</v>
      </c>
      <c r="FO7" s="7" t="s">
        <v>238</v>
      </c>
      <c r="FP7" s="7" t="s">
        <v>323</v>
      </c>
      <c r="FQ7" s="7" t="s">
        <v>273</v>
      </c>
      <c r="FS7" s="7" t="s">
        <v>273</v>
      </c>
      <c r="FU7" s="6"/>
      <c r="FV7" s="6"/>
      <c r="FW7" s="6"/>
      <c r="FX7" s="6"/>
      <c r="FY7" s="6"/>
      <c r="FZ7" s="6"/>
      <c r="GA7" s="6"/>
      <c r="GB7" s="6"/>
      <c r="GF7" s="7" t="s">
        <v>239</v>
      </c>
      <c r="GQ7" s="7" t="s">
        <v>239</v>
      </c>
      <c r="GS7" s="7" t="s">
        <v>238</v>
      </c>
      <c r="GT7" s="7" t="s">
        <v>238</v>
      </c>
      <c r="GU7" s="7" t="s">
        <v>238</v>
      </c>
      <c r="GV7" s="7" t="s">
        <v>238</v>
      </c>
      <c r="GX7" s="7" t="s">
        <v>324</v>
      </c>
      <c r="GY7" s="7" t="s">
        <v>239</v>
      </c>
      <c r="HD7" s="7" t="s">
        <v>238</v>
      </c>
      <c r="HX7" s="7" t="s">
        <v>239</v>
      </c>
    </row>
    <row r="8" spans="1:628" ht="50.1" customHeight="1">
      <c r="A8" s="6" t="s">
        <v>325</v>
      </c>
      <c r="B8" s="6" t="s">
        <v>236</v>
      </c>
      <c r="C8" s="6"/>
      <c r="D8" s="6" t="s">
        <v>922</v>
      </c>
      <c r="E8" s="7" t="s">
        <v>326</v>
      </c>
      <c r="G8" s="6"/>
      <c r="H8" s="6" t="s">
        <v>238</v>
      </c>
      <c r="I8" s="6" t="s">
        <v>238</v>
      </c>
      <c r="J8" s="6"/>
      <c r="K8" s="6"/>
      <c r="L8" s="6"/>
      <c r="M8" s="6" t="s">
        <v>238</v>
      </c>
      <c r="N8" s="6"/>
      <c r="O8" s="6" t="s">
        <v>238</v>
      </c>
      <c r="P8" s="6" t="s">
        <v>238</v>
      </c>
      <c r="Q8" s="6" t="s">
        <v>238</v>
      </c>
      <c r="R8" s="6"/>
      <c r="S8" s="6"/>
      <c r="U8" s="6" t="s">
        <v>239</v>
      </c>
      <c r="V8" s="7" t="s">
        <v>294</v>
      </c>
      <c r="W8" s="6" t="s">
        <v>295</v>
      </c>
      <c r="Y8" s="7" t="s">
        <v>327</v>
      </c>
      <c r="AA8" s="6"/>
      <c r="AB8" s="6" t="s">
        <v>238</v>
      </c>
      <c r="AC8" s="6"/>
      <c r="AD8" s="6" t="s">
        <v>238</v>
      </c>
      <c r="AE8" s="6"/>
      <c r="AF8" s="6"/>
      <c r="AG8" s="6" t="s">
        <v>238</v>
      </c>
      <c r="AH8" s="7" t="s">
        <v>328</v>
      </c>
      <c r="AI8" s="7" t="s">
        <v>239</v>
      </c>
      <c r="AJ8" s="7" t="s">
        <v>329</v>
      </c>
      <c r="AK8" s="7" t="s">
        <v>266</v>
      </c>
      <c r="AM8" s="6" t="s">
        <v>266</v>
      </c>
      <c r="AO8" s="7" t="s">
        <v>241</v>
      </c>
      <c r="AP8" s="7" t="s">
        <v>330</v>
      </c>
      <c r="AQ8" s="7" t="s">
        <v>320</v>
      </c>
      <c r="AR8" s="7" t="s">
        <v>321</v>
      </c>
      <c r="AT8" s="7" t="s">
        <v>284</v>
      </c>
      <c r="AV8" s="7" t="s">
        <v>239</v>
      </c>
      <c r="AW8" s="7" t="s">
        <v>239</v>
      </c>
      <c r="AY8" s="7" t="s">
        <v>239</v>
      </c>
      <c r="AZ8" s="7" t="s">
        <v>246</v>
      </c>
      <c r="BB8" s="6"/>
      <c r="BC8" s="6" t="s">
        <v>238</v>
      </c>
      <c r="BD8" s="6" t="s">
        <v>238</v>
      </c>
      <c r="BE8" s="6" t="s">
        <v>238</v>
      </c>
      <c r="BF8" s="6" t="s">
        <v>238</v>
      </c>
      <c r="BG8" s="6" t="s">
        <v>238</v>
      </c>
      <c r="BH8" s="6" t="s">
        <v>238</v>
      </c>
      <c r="BI8" s="6" t="s">
        <v>238</v>
      </c>
      <c r="BJ8" s="7" t="s">
        <v>331</v>
      </c>
      <c r="BL8" s="6"/>
      <c r="BM8" s="6"/>
      <c r="BN8" s="6"/>
      <c r="BO8" s="6"/>
      <c r="BP8" s="6"/>
      <c r="BQ8" s="6"/>
      <c r="BR8" s="6"/>
      <c r="BS8" s="6" t="s">
        <v>332</v>
      </c>
      <c r="BU8" s="6" t="s">
        <v>238</v>
      </c>
      <c r="BV8" s="6"/>
      <c r="BW8" s="6" t="s">
        <v>238</v>
      </c>
      <c r="BX8" s="6"/>
      <c r="BZ8" s="7" t="s">
        <v>774</v>
      </c>
      <c r="CA8" s="7" t="s">
        <v>333</v>
      </c>
      <c r="CB8" s="7" t="s">
        <v>334</v>
      </c>
      <c r="CD8" s="7" t="s">
        <v>239</v>
      </c>
      <c r="CE8" s="7" t="s">
        <v>335</v>
      </c>
      <c r="CF8" s="6"/>
      <c r="CI8" s="6"/>
      <c r="CJ8" s="6"/>
      <c r="CK8" s="6"/>
      <c r="CL8" s="6" t="s">
        <v>238</v>
      </c>
      <c r="CM8" s="6"/>
      <c r="CN8" s="6"/>
      <c r="CO8" s="6" t="s">
        <v>238</v>
      </c>
      <c r="CW8" s="7" t="s">
        <v>246</v>
      </c>
      <c r="CX8" s="7" t="s">
        <v>246</v>
      </c>
      <c r="CY8" s="7" t="s">
        <v>249</v>
      </c>
      <c r="DC8" s="6"/>
      <c r="DD8" s="6"/>
      <c r="DE8" s="6"/>
      <c r="DF8" s="6" t="s">
        <v>238</v>
      </c>
      <c r="DK8" s="7" t="s">
        <v>238</v>
      </c>
      <c r="DS8" s="7" t="s">
        <v>239</v>
      </c>
      <c r="DT8" s="7" t="s">
        <v>336</v>
      </c>
      <c r="DU8" s="7" t="s">
        <v>250</v>
      </c>
      <c r="DV8" s="7" t="s">
        <v>246</v>
      </c>
      <c r="DW8" s="7" t="s">
        <v>239</v>
      </c>
      <c r="EB8" s="7" t="s">
        <v>238</v>
      </c>
      <c r="ED8" s="7" t="s">
        <v>238</v>
      </c>
      <c r="EG8" s="7" t="s">
        <v>269</v>
      </c>
      <c r="EH8" s="7" t="s">
        <v>337</v>
      </c>
      <c r="EI8" s="7" t="s">
        <v>239</v>
      </c>
      <c r="EM8" s="7" t="s">
        <v>264</v>
      </c>
      <c r="EN8" s="7" t="s">
        <v>338</v>
      </c>
      <c r="EO8" s="7" t="s">
        <v>339</v>
      </c>
      <c r="EP8" s="7" t="s">
        <v>239</v>
      </c>
      <c r="EQ8" s="7" t="s">
        <v>340</v>
      </c>
      <c r="ER8" s="7" t="s">
        <v>239</v>
      </c>
      <c r="ES8" s="7" t="s">
        <v>341</v>
      </c>
      <c r="EU8" s="7" t="s">
        <v>256</v>
      </c>
      <c r="EX8" s="7" t="s">
        <v>238</v>
      </c>
      <c r="EY8" s="7" t="s">
        <v>238</v>
      </c>
      <c r="FB8" s="14">
        <v>0.15989999999999999</v>
      </c>
      <c r="FC8" s="14">
        <v>0.2099</v>
      </c>
      <c r="FD8" s="7" t="s">
        <v>342</v>
      </c>
      <c r="FE8" s="7" t="s">
        <v>342</v>
      </c>
      <c r="FF8" s="14">
        <v>0.2099</v>
      </c>
      <c r="FH8" s="7" t="s">
        <v>258</v>
      </c>
      <c r="FL8" s="7" t="s">
        <v>264</v>
      </c>
      <c r="FO8" s="7" t="s">
        <v>238</v>
      </c>
      <c r="FP8" s="7" t="s">
        <v>343</v>
      </c>
      <c r="FQ8" s="7" t="s">
        <v>246</v>
      </c>
      <c r="FR8" s="7" t="s">
        <v>344</v>
      </c>
      <c r="FS8" s="7" t="s">
        <v>273</v>
      </c>
      <c r="FT8" s="7" t="s">
        <v>246</v>
      </c>
      <c r="FU8" s="6" t="s">
        <v>239</v>
      </c>
      <c r="FV8" s="6"/>
      <c r="FW8" s="6" t="s">
        <v>238</v>
      </c>
      <c r="FX8" s="6" t="s">
        <v>238</v>
      </c>
      <c r="FY8" s="6" t="s">
        <v>238</v>
      </c>
      <c r="FZ8" s="6"/>
      <c r="GA8" s="6" t="s">
        <v>238</v>
      </c>
      <c r="GB8" s="6"/>
      <c r="GC8" s="7" t="s">
        <v>345</v>
      </c>
      <c r="GE8" s="7" t="s">
        <v>346</v>
      </c>
      <c r="GF8" s="7" t="s">
        <v>239</v>
      </c>
      <c r="GH8" s="7" t="s">
        <v>238</v>
      </c>
      <c r="GI8" s="7" t="s">
        <v>238</v>
      </c>
      <c r="GJ8" s="7" t="s">
        <v>238</v>
      </c>
      <c r="GL8" s="7" t="s">
        <v>238</v>
      </c>
      <c r="GP8" s="7" t="s">
        <v>347</v>
      </c>
      <c r="GQ8" s="7" t="s">
        <v>246</v>
      </c>
      <c r="GS8" s="7" t="s">
        <v>238</v>
      </c>
      <c r="GT8" s="7" t="s">
        <v>238</v>
      </c>
      <c r="GU8" s="7" t="s">
        <v>238</v>
      </c>
      <c r="GX8" s="7" t="s">
        <v>348</v>
      </c>
      <c r="GY8" s="7" t="s">
        <v>246</v>
      </c>
      <c r="HF8" s="7" t="s">
        <v>238</v>
      </c>
      <c r="HK8" s="7" t="s">
        <v>238</v>
      </c>
      <c r="HM8" s="7" t="s">
        <v>238</v>
      </c>
      <c r="HN8" s="7" t="s">
        <v>238</v>
      </c>
      <c r="HO8" s="7" t="s">
        <v>238</v>
      </c>
      <c r="HP8" s="7" t="s">
        <v>238</v>
      </c>
      <c r="HQ8" s="7" t="s">
        <v>238</v>
      </c>
      <c r="HT8" s="7" t="s">
        <v>349</v>
      </c>
      <c r="HU8" s="7" t="s">
        <v>239</v>
      </c>
      <c r="HW8" s="7" t="s">
        <v>350</v>
      </c>
      <c r="HX8" s="7" t="s">
        <v>239</v>
      </c>
    </row>
    <row r="9" spans="1:628" ht="50.1" customHeight="1">
      <c r="A9" s="6" t="s">
        <v>351</v>
      </c>
      <c r="B9" s="6" t="s">
        <v>236</v>
      </c>
      <c r="C9" s="6"/>
      <c r="D9" s="6" t="s">
        <v>237</v>
      </c>
      <c r="G9" s="6" t="s">
        <v>238</v>
      </c>
      <c r="H9" s="6"/>
      <c r="I9" s="6"/>
      <c r="J9" s="6"/>
      <c r="K9" s="6"/>
      <c r="L9" s="6"/>
      <c r="M9" s="6" t="s">
        <v>264</v>
      </c>
      <c r="N9" s="6"/>
      <c r="O9" s="6" t="s">
        <v>238</v>
      </c>
      <c r="P9" s="6"/>
      <c r="Q9" s="6"/>
      <c r="R9" s="6"/>
      <c r="S9" s="6" t="s">
        <v>238</v>
      </c>
      <c r="T9" s="7" t="s">
        <v>352</v>
      </c>
      <c r="U9" s="6" t="s">
        <v>239</v>
      </c>
      <c r="V9" s="7" t="s">
        <v>240</v>
      </c>
      <c r="W9" s="6" t="s">
        <v>241</v>
      </c>
      <c r="Y9" s="7" t="s">
        <v>353</v>
      </c>
      <c r="AA9" s="6" t="s">
        <v>238</v>
      </c>
      <c r="AB9" s="6"/>
      <c r="AC9" s="6"/>
      <c r="AD9" s="6"/>
      <c r="AE9" s="6" t="s">
        <v>238</v>
      </c>
      <c r="AF9" s="6"/>
      <c r="AG9" s="6"/>
      <c r="AI9" s="7" t="s">
        <v>246</v>
      </c>
      <c r="AK9" s="7" t="s">
        <v>298</v>
      </c>
      <c r="AM9" s="6" t="s">
        <v>281</v>
      </c>
      <c r="AO9" s="7" t="s">
        <v>241</v>
      </c>
      <c r="AQ9" s="7" t="s">
        <v>320</v>
      </c>
      <c r="AR9" s="7" t="s">
        <v>247</v>
      </c>
      <c r="AS9" s="7" t="s">
        <v>354</v>
      </c>
      <c r="AT9" s="7" t="s">
        <v>284</v>
      </c>
      <c r="AV9" s="7" t="s">
        <v>239</v>
      </c>
      <c r="AW9" s="7" t="s">
        <v>239</v>
      </c>
      <c r="AY9" s="7" t="s">
        <v>239</v>
      </c>
      <c r="AZ9" s="7" t="s">
        <v>239</v>
      </c>
      <c r="BB9" s="6" t="s">
        <v>238</v>
      </c>
      <c r="BC9" s="6"/>
      <c r="BD9" s="6"/>
      <c r="BE9" s="6"/>
      <c r="BF9" s="6"/>
      <c r="BG9" s="6"/>
      <c r="BH9" s="6"/>
      <c r="BI9" s="6"/>
      <c r="BL9" s="6"/>
      <c r="BM9" s="6"/>
      <c r="BN9" s="6"/>
      <c r="BO9" s="6"/>
      <c r="BP9" s="6"/>
      <c r="BQ9" s="6"/>
      <c r="BR9" s="6"/>
      <c r="BS9" s="6"/>
      <c r="BU9" s="6"/>
      <c r="BV9" s="6"/>
      <c r="BW9" s="6"/>
      <c r="BX9" s="6" t="s">
        <v>238</v>
      </c>
      <c r="BZ9" s="7" t="s">
        <v>246</v>
      </c>
      <c r="CB9" s="7" t="s">
        <v>302</v>
      </c>
      <c r="CD9" s="7" t="s">
        <v>246</v>
      </c>
      <c r="CF9" s="6"/>
      <c r="CG9" s="7" t="s">
        <v>238</v>
      </c>
      <c r="CI9" s="6"/>
      <c r="CJ9" s="6" t="s">
        <v>238</v>
      </c>
      <c r="CK9" s="6"/>
      <c r="CL9" s="6" t="s">
        <v>264</v>
      </c>
      <c r="CM9" s="6" t="s">
        <v>238</v>
      </c>
      <c r="CN9" s="6"/>
      <c r="CO9" s="6"/>
      <c r="CS9" s="7" t="s">
        <v>238</v>
      </c>
      <c r="CV9" s="7" t="s">
        <v>355</v>
      </c>
      <c r="CW9" s="7" t="s">
        <v>246</v>
      </c>
      <c r="CX9" s="7" t="s">
        <v>246</v>
      </c>
      <c r="CY9" s="7" t="s">
        <v>249</v>
      </c>
      <c r="DC9" s="6"/>
      <c r="DD9" s="6"/>
      <c r="DE9" s="6"/>
      <c r="DF9" s="6" t="s">
        <v>238</v>
      </c>
      <c r="DJ9" s="7" t="s">
        <v>238</v>
      </c>
      <c r="DS9" s="7" t="s">
        <v>246</v>
      </c>
      <c r="DU9" s="7" t="s">
        <v>250</v>
      </c>
      <c r="DV9" s="7" t="s">
        <v>246</v>
      </c>
      <c r="DW9" s="7" t="s">
        <v>246</v>
      </c>
      <c r="EI9" s="7" t="s">
        <v>246</v>
      </c>
      <c r="EP9" s="7" t="s">
        <v>246</v>
      </c>
      <c r="ER9" s="7" t="s">
        <v>239</v>
      </c>
      <c r="EX9" s="7" t="s">
        <v>238</v>
      </c>
      <c r="EZ9" s="7" t="s">
        <v>238</v>
      </c>
      <c r="FK9" s="7" t="s">
        <v>238</v>
      </c>
      <c r="FQ9" s="7" t="s">
        <v>273</v>
      </c>
      <c r="FS9" s="7" t="s">
        <v>273</v>
      </c>
      <c r="FT9" s="7" t="s">
        <v>246</v>
      </c>
      <c r="FU9" s="6" t="s">
        <v>246</v>
      </c>
      <c r="FV9" s="6"/>
      <c r="FW9" s="6"/>
      <c r="FX9" s="6"/>
      <c r="FY9" s="6"/>
      <c r="FZ9" s="6"/>
      <c r="GA9" s="6"/>
      <c r="GB9" s="6"/>
      <c r="GD9" s="7" t="s">
        <v>246</v>
      </c>
      <c r="GF9" s="7" t="s">
        <v>246</v>
      </c>
      <c r="GQ9" s="7" t="s">
        <v>246</v>
      </c>
      <c r="GW9" s="7" t="s">
        <v>238</v>
      </c>
      <c r="GY9" s="7" t="s">
        <v>241</v>
      </c>
      <c r="HF9" s="7" t="s">
        <v>238</v>
      </c>
      <c r="HK9" s="7" t="s">
        <v>238</v>
      </c>
      <c r="HM9" s="7" t="s">
        <v>238</v>
      </c>
      <c r="HQ9" s="7" t="s">
        <v>238</v>
      </c>
      <c r="HU9" s="7" t="s">
        <v>246</v>
      </c>
      <c r="HX9" s="7" t="s">
        <v>239</v>
      </c>
    </row>
    <row r="10" spans="1:628" ht="50.1" customHeight="1">
      <c r="A10" s="6" t="s">
        <v>356</v>
      </c>
      <c r="B10" s="6" t="s">
        <v>266</v>
      </c>
      <c r="C10" s="6"/>
      <c r="D10" s="6" t="s">
        <v>357</v>
      </c>
      <c r="G10" s="6"/>
      <c r="H10" s="6"/>
      <c r="I10" s="6"/>
      <c r="J10" s="6" t="s">
        <v>358</v>
      </c>
      <c r="K10" s="6"/>
      <c r="L10" s="6"/>
      <c r="M10" s="6"/>
      <c r="N10" s="6"/>
      <c r="O10" s="6"/>
      <c r="P10" s="6"/>
      <c r="Q10" s="6"/>
      <c r="R10" s="6"/>
      <c r="S10" s="6" t="s">
        <v>238</v>
      </c>
      <c r="T10" s="7" t="s">
        <v>359</v>
      </c>
      <c r="U10" s="6" t="s">
        <v>246</v>
      </c>
      <c r="W10" s="6" t="s">
        <v>241</v>
      </c>
      <c r="Y10" s="7" t="s">
        <v>241</v>
      </c>
      <c r="AA10" s="6"/>
      <c r="AB10" s="6"/>
      <c r="AC10" s="6"/>
      <c r="AD10" s="6"/>
      <c r="AE10" s="6"/>
      <c r="AF10" s="6"/>
      <c r="AG10" s="6" t="s">
        <v>238</v>
      </c>
      <c r="AH10" s="7" t="s">
        <v>241</v>
      </c>
      <c r="AI10" s="7" t="s">
        <v>246</v>
      </c>
      <c r="AJ10" s="7" t="s">
        <v>241</v>
      </c>
      <c r="AK10" s="7" t="s">
        <v>244</v>
      </c>
      <c r="AL10" s="7" t="s">
        <v>259</v>
      </c>
      <c r="AM10" s="6" t="s">
        <v>241</v>
      </c>
      <c r="AN10" s="7" t="s">
        <v>360</v>
      </c>
      <c r="AO10" s="7" t="s">
        <v>241</v>
      </c>
      <c r="AQ10" s="7" t="s">
        <v>282</v>
      </c>
      <c r="AR10" s="7" t="s">
        <v>247</v>
      </c>
      <c r="AS10" s="7" t="s">
        <v>361</v>
      </c>
      <c r="AT10" s="7" t="s">
        <v>284</v>
      </c>
      <c r="AV10" s="7" t="s">
        <v>246</v>
      </c>
      <c r="AW10" s="7" t="s">
        <v>239</v>
      </c>
      <c r="AY10" s="7" t="s">
        <v>239</v>
      </c>
      <c r="AZ10" s="7" t="s">
        <v>239</v>
      </c>
      <c r="BB10" s="6"/>
      <c r="BC10" s="6"/>
      <c r="BD10" s="6"/>
      <c r="BE10" s="6"/>
      <c r="BF10" s="6"/>
      <c r="BG10" s="6"/>
      <c r="BH10" s="6"/>
      <c r="BI10" s="6"/>
      <c r="BL10" s="6"/>
      <c r="BM10" s="6"/>
      <c r="BN10" s="6"/>
      <c r="BO10" s="6"/>
      <c r="BP10" s="6"/>
      <c r="BQ10" s="6"/>
      <c r="BR10" s="6"/>
      <c r="BS10" s="6" t="s">
        <v>259</v>
      </c>
      <c r="BU10" s="6"/>
      <c r="BV10" s="6"/>
      <c r="BW10" s="6"/>
      <c r="BX10" s="6"/>
      <c r="BZ10" s="7" t="s">
        <v>246</v>
      </c>
      <c r="CB10" s="7" t="s">
        <v>247</v>
      </c>
      <c r="CD10" s="7" t="s">
        <v>246</v>
      </c>
      <c r="CF10" s="6"/>
      <c r="CI10" s="6"/>
      <c r="CJ10" s="6"/>
      <c r="CK10" s="6"/>
      <c r="CL10" s="6"/>
      <c r="CM10" s="6"/>
      <c r="CN10" s="6"/>
      <c r="CO10" s="6"/>
      <c r="CV10" s="7" t="s">
        <v>259</v>
      </c>
      <c r="CW10" s="7" t="s">
        <v>246</v>
      </c>
      <c r="CX10" s="7" t="s">
        <v>241</v>
      </c>
      <c r="CY10" s="7" t="s">
        <v>249</v>
      </c>
      <c r="CZ10" s="7" t="s">
        <v>259</v>
      </c>
      <c r="DC10" s="6"/>
      <c r="DD10" s="6"/>
      <c r="DE10" s="6"/>
      <c r="DF10" s="6" t="s">
        <v>238</v>
      </c>
      <c r="DH10" s="7" t="s">
        <v>259</v>
      </c>
      <c r="DR10" s="7" t="s">
        <v>259</v>
      </c>
      <c r="DS10" s="7" t="s">
        <v>246</v>
      </c>
      <c r="DU10" s="7" t="s">
        <v>250</v>
      </c>
      <c r="DV10" s="7" t="s">
        <v>246</v>
      </c>
      <c r="EI10" s="7" t="s">
        <v>246</v>
      </c>
      <c r="EM10" s="7" t="s">
        <v>264</v>
      </c>
      <c r="EN10" s="7" t="s">
        <v>259</v>
      </c>
      <c r="EO10" s="7" t="s">
        <v>259</v>
      </c>
      <c r="EP10" s="7" t="s">
        <v>246</v>
      </c>
      <c r="EQ10" s="7" t="s">
        <v>259</v>
      </c>
      <c r="ER10" s="7" t="s">
        <v>246</v>
      </c>
      <c r="ES10" s="7" t="s">
        <v>254</v>
      </c>
      <c r="ET10" s="7" t="s">
        <v>259</v>
      </c>
      <c r="FG10" s="7" t="s">
        <v>259</v>
      </c>
      <c r="FH10" s="7" t="s">
        <v>247</v>
      </c>
      <c r="FI10" s="7" t="s">
        <v>259</v>
      </c>
      <c r="FK10" s="7" t="s">
        <v>238</v>
      </c>
      <c r="FP10" s="7" t="s">
        <v>259</v>
      </c>
      <c r="FQ10" s="7" t="s">
        <v>273</v>
      </c>
      <c r="FR10" s="7" t="s">
        <v>259</v>
      </c>
      <c r="FS10" s="7" t="s">
        <v>273</v>
      </c>
      <c r="FT10" s="7" t="s">
        <v>246</v>
      </c>
      <c r="FU10" s="6" t="s">
        <v>246</v>
      </c>
      <c r="FV10" s="6"/>
      <c r="FW10" s="6"/>
      <c r="FX10" s="6"/>
      <c r="FY10" s="6"/>
      <c r="FZ10" s="6"/>
      <c r="GA10" s="6"/>
      <c r="GB10" s="6" t="s">
        <v>238</v>
      </c>
      <c r="GC10" s="7" t="s">
        <v>259</v>
      </c>
      <c r="GD10" s="7" t="s">
        <v>246</v>
      </c>
      <c r="GF10" s="7" t="s">
        <v>246</v>
      </c>
      <c r="GO10" s="7" t="s">
        <v>238</v>
      </c>
      <c r="GP10" s="7" t="s">
        <v>259</v>
      </c>
      <c r="GQ10" s="7" t="s">
        <v>246</v>
      </c>
      <c r="GX10" s="7" t="s">
        <v>259</v>
      </c>
      <c r="GY10" s="7" t="s">
        <v>241</v>
      </c>
      <c r="HF10" s="7" t="s">
        <v>238</v>
      </c>
      <c r="HK10" s="7" t="s">
        <v>238</v>
      </c>
      <c r="HR10" s="7" t="s">
        <v>238</v>
      </c>
      <c r="HT10" s="7" t="s">
        <v>259</v>
      </c>
      <c r="HU10" s="7" t="s">
        <v>241</v>
      </c>
      <c r="HV10" s="7" t="s">
        <v>259</v>
      </c>
      <c r="HW10" s="7" t="s">
        <v>277</v>
      </c>
      <c r="HX10" s="7" t="s">
        <v>246</v>
      </c>
    </row>
    <row r="11" spans="1:628" ht="50.1" customHeight="1">
      <c r="A11" s="6" t="s">
        <v>362</v>
      </c>
      <c r="B11" s="6" t="s">
        <v>266</v>
      </c>
      <c r="C11" s="6" t="s">
        <v>363</v>
      </c>
      <c r="D11" s="6" t="s">
        <v>237</v>
      </c>
      <c r="G11" s="6"/>
      <c r="H11" s="6" t="s">
        <v>238</v>
      </c>
      <c r="I11" s="6"/>
      <c r="J11" s="6"/>
      <c r="K11" s="6"/>
      <c r="L11" s="6"/>
      <c r="M11" s="6"/>
      <c r="N11" s="6"/>
      <c r="O11" s="6" t="s">
        <v>238</v>
      </c>
      <c r="P11" s="6" t="s">
        <v>238</v>
      </c>
      <c r="Q11" s="6"/>
      <c r="R11" s="6"/>
      <c r="S11" s="6"/>
      <c r="U11" s="6" t="s">
        <v>246</v>
      </c>
      <c r="V11" s="7" t="s">
        <v>240</v>
      </c>
      <c r="W11" s="6" t="s">
        <v>241</v>
      </c>
      <c r="Y11" s="12">
        <v>40179</v>
      </c>
      <c r="AA11" s="6" t="s">
        <v>238</v>
      </c>
      <c r="AB11" s="6"/>
      <c r="AC11" s="6"/>
      <c r="AD11" s="6"/>
      <c r="AE11" s="6"/>
      <c r="AF11" s="6"/>
      <c r="AG11" s="6"/>
      <c r="AI11" s="7" t="s">
        <v>246</v>
      </c>
      <c r="AK11" s="7" t="s">
        <v>266</v>
      </c>
      <c r="AM11" s="6" t="s">
        <v>266</v>
      </c>
      <c r="AO11" s="7" t="s">
        <v>241</v>
      </c>
      <c r="AQ11" s="7" t="s">
        <v>320</v>
      </c>
      <c r="AR11" s="7" t="s">
        <v>364</v>
      </c>
      <c r="AT11" s="7" t="s">
        <v>284</v>
      </c>
      <c r="AV11" s="7" t="s">
        <v>239</v>
      </c>
      <c r="AW11" s="7" t="s">
        <v>239</v>
      </c>
      <c r="AY11" s="7" t="s">
        <v>239</v>
      </c>
      <c r="AZ11" s="7" t="s">
        <v>239</v>
      </c>
      <c r="BB11" s="6" t="s">
        <v>238</v>
      </c>
      <c r="BC11" s="6"/>
      <c r="BD11" s="6"/>
      <c r="BE11" s="6"/>
      <c r="BF11" s="6"/>
      <c r="BG11" s="6"/>
      <c r="BH11" s="6"/>
      <c r="BI11" s="6"/>
      <c r="BL11" s="6"/>
      <c r="BM11" s="6"/>
      <c r="BN11" s="6"/>
      <c r="BO11" s="6"/>
      <c r="BP11" s="6"/>
      <c r="BQ11" s="6"/>
      <c r="BR11" s="6"/>
      <c r="BS11" s="6"/>
      <c r="BU11" s="6"/>
      <c r="BV11" s="6"/>
      <c r="BW11" s="6"/>
      <c r="BX11" s="6" t="s">
        <v>238</v>
      </c>
      <c r="BZ11" s="7" t="s">
        <v>246</v>
      </c>
      <c r="CB11" s="7" t="s">
        <v>365</v>
      </c>
      <c r="CD11" s="7" t="s">
        <v>246</v>
      </c>
      <c r="CF11" s="6"/>
      <c r="CG11" s="7" t="s">
        <v>238</v>
      </c>
      <c r="CI11" s="6"/>
      <c r="CJ11" s="6" t="s">
        <v>238</v>
      </c>
      <c r="CK11" s="6"/>
      <c r="CL11" s="6"/>
      <c r="CM11" s="6" t="s">
        <v>238</v>
      </c>
      <c r="CN11" s="6"/>
      <c r="CO11" s="6"/>
      <c r="CW11" s="7" t="s">
        <v>239</v>
      </c>
      <c r="CX11" s="7" t="s">
        <v>246</v>
      </c>
      <c r="CY11" s="7" t="s">
        <v>249</v>
      </c>
      <c r="DC11" s="6"/>
      <c r="DD11" s="6"/>
      <c r="DE11" s="6"/>
      <c r="DF11" s="6" t="s">
        <v>238</v>
      </c>
      <c r="DJ11" s="7" t="s">
        <v>238</v>
      </c>
      <c r="DS11" s="7" t="s">
        <v>246</v>
      </c>
      <c r="DU11" s="7" t="s">
        <v>250</v>
      </c>
      <c r="DV11" s="7" t="s">
        <v>246</v>
      </c>
      <c r="DW11" s="7" t="s">
        <v>239</v>
      </c>
      <c r="EB11" s="7" t="s">
        <v>238</v>
      </c>
      <c r="EG11" s="7" t="s">
        <v>246</v>
      </c>
      <c r="EI11" s="7" t="s">
        <v>246</v>
      </c>
      <c r="EP11" s="7" t="s">
        <v>246</v>
      </c>
      <c r="ER11" s="7" t="s">
        <v>239</v>
      </c>
      <c r="ES11" s="7" t="s">
        <v>270</v>
      </c>
      <c r="EU11" s="7" t="s">
        <v>256</v>
      </c>
      <c r="EX11" s="7" t="s">
        <v>238</v>
      </c>
      <c r="FB11" s="7" t="s">
        <v>366</v>
      </c>
      <c r="FC11" s="7" t="s">
        <v>366</v>
      </c>
      <c r="FD11" s="7" t="s">
        <v>259</v>
      </c>
      <c r="FE11" s="7" t="s">
        <v>259</v>
      </c>
      <c r="FF11" s="7" t="s">
        <v>259</v>
      </c>
      <c r="FH11" s="7" t="s">
        <v>258</v>
      </c>
      <c r="FK11" s="7" t="s">
        <v>238</v>
      </c>
      <c r="FQ11" s="7" t="s">
        <v>273</v>
      </c>
      <c r="FS11" s="7" t="s">
        <v>273</v>
      </c>
      <c r="FT11" s="7" t="s">
        <v>246</v>
      </c>
      <c r="FU11" s="6" t="s">
        <v>246</v>
      </c>
      <c r="FV11" s="6"/>
      <c r="FW11" s="6"/>
      <c r="FX11" s="6"/>
      <c r="FY11" s="6"/>
      <c r="FZ11" s="6"/>
      <c r="GA11" s="6"/>
      <c r="GB11" s="6"/>
      <c r="GD11" s="7" t="s">
        <v>246</v>
      </c>
      <c r="GF11" s="7" t="s">
        <v>246</v>
      </c>
      <c r="GQ11" s="7" t="s">
        <v>239</v>
      </c>
      <c r="GS11" s="7" t="s">
        <v>238</v>
      </c>
      <c r="GT11" s="7" t="s">
        <v>238</v>
      </c>
      <c r="GY11" s="7" t="s">
        <v>246</v>
      </c>
      <c r="HD11" s="7" t="s">
        <v>238</v>
      </c>
      <c r="HK11" s="7" t="s">
        <v>238</v>
      </c>
      <c r="HP11" s="7" t="s">
        <v>238</v>
      </c>
      <c r="HU11" s="7" t="s">
        <v>246</v>
      </c>
      <c r="HX11" s="7" t="s">
        <v>239</v>
      </c>
    </row>
    <row r="12" spans="1:628" ht="50.1" customHeight="1">
      <c r="A12" s="6" t="s">
        <v>367</v>
      </c>
      <c r="B12" s="6" t="s">
        <v>236</v>
      </c>
      <c r="C12" s="6"/>
      <c r="D12" s="6" t="s">
        <v>237</v>
      </c>
      <c r="G12" s="6" t="s">
        <v>238</v>
      </c>
      <c r="H12" s="6"/>
      <c r="I12" s="6"/>
      <c r="J12" s="6"/>
      <c r="K12" s="6"/>
      <c r="L12" s="6"/>
      <c r="M12" s="6" t="s">
        <v>238</v>
      </c>
      <c r="N12" s="6"/>
      <c r="O12" s="6" t="s">
        <v>238</v>
      </c>
      <c r="P12" s="6" t="s">
        <v>238</v>
      </c>
      <c r="Q12" s="6" t="s">
        <v>238</v>
      </c>
      <c r="R12" s="6"/>
      <c r="S12" s="6"/>
      <c r="U12" s="6" t="s">
        <v>246</v>
      </c>
      <c r="V12" s="7" t="s">
        <v>294</v>
      </c>
      <c r="W12" s="6" t="s">
        <v>295</v>
      </c>
      <c r="Y12" s="12">
        <v>40179</v>
      </c>
      <c r="AA12" s="6" t="s">
        <v>238</v>
      </c>
      <c r="AB12" s="6" t="s">
        <v>238</v>
      </c>
      <c r="AC12" s="6" t="s">
        <v>238</v>
      </c>
      <c r="AD12" s="6" t="s">
        <v>238</v>
      </c>
      <c r="AE12" s="6"/>
      <c r="AF12" s="6"/>
      <c r="AG12" s="6"/>
      <c r="AI12" s="7" t="s">
        <v>239</v>
      </c>
      <c r="AJ12" s="7" t="s">
        <v>368</v>
      </c>
      <c r="AK12" s="7" t="s">
        <v>298</v>
      </c>
      <c r="AM12" s="6" t="s">
        <v>266</v>
      </c>
      <c r="AO12" s="7" t="s">
        <v>239</v>
      </c>
      <c r="AP12" s="7" t="s">
        <v>369</v>
      </c>
      <c r="AQ12" s="7" t="s">
        <v>282</v>
      </c>
      <c r="AR12" s="7" t="s">
        <v>247</v>
      </c>
      <c r="AS12" s="7" t="s">
        <v>370</v>
      </c>
      <c r="AT12" s="7" t="s">
        <v>284</v>
      </c>
      <c r="AV12" s="7" t="s">
        <v>246</v>
      </c>
      <c r="AW12" s="7" t="s">
        <v>239</v>
      </c>
      <c r="AY12" s="7" t="s">
        <v>239</v>
      </c>
      <c r="AZ12" s="7" t="s">
        <v>246</v>
      </c>
      <c r="BB12" s="6"/>
      <c r="BC12" s="6" t="s">
        <v>238</v>
      </c>
      <c r="BD12" s="6" t="s">
        <v>238</v>
      </c>
      <c r="BE12" s="6" t="s">
        <v>238</v>
      </c>
      <c r="BF12" s="6" t="s">
        <v>238</v>
      </c>
      <c r="BG12" s="6" t="s">
        <v>238</v>
      </c>
      <c r="BH12" s="6" t="s">
        <v>238</v>
      </c>
      <c r="BI12" s="6"/>
      <c r="BL12" s="6" t="s">
        <v>238</v>
      </c>
      <c r="BM12" s="6" t="s">
        <v>238</v>
      </c>
      <c r="BN12" s="6" t="s">
        <v>238</v>
      </c>
      <c r="BO12" s="6" t="s">
        <v>238</v>
      </c>
      <c r="BP12" s="6" t="s">
        <v>238</v>
      </c>
      <c r="BQ12" s="6" t="s">
        <v>238</v>
      </c>
      <c r="BR12" s="6"/>
      <c r="BS12" s="6"/>
      <c r="BU12" s="6"/>
      <c r="BV12" s="6"/>
      <c r="BW12" s="6"/>
      <c r="BX12" s="6"/>
      <c r="BY12" s="7" t="s">
        <v>371</v>
      </c>
      <c r="BZ12" s="7" t="s">
        <v>239</v>
      </c>
      <c r="CA12" s="7" t="s">
        <v>372</v>
      </c>
      <c r="CB12" s="7" t="s">
        <v>365</v>
      </c>
      <c r="CD12" s="7" t="s">
        <v>239</v>
      </c>
      <c r="CE12" s="7" t="s">
        <v>373</v>
      </c>
      <c r="CF12" s="6"/>
      <c r="CG12" s="7" t="s">
        <v>238</v>
      </c>
      <c r="CI12" s="6"/>
      <c r="CJ12" s="6" t="s">
        <v>238</v>
      </c>
      <c r="CK12" s="6"/>
      <c r="CL12" s="6"/>
      <c r="CM12" s="6" t="s">
        <v>238</v>
      </c>
      <c r="CN12" s="6"/>
      <c r="CO12" s="6" t="s">
        <v>238</v>
      </c>
      <c r="CW12" s="7" t="s">
        <v>239</v>
      </c>
      <c r="CX12" s="7" t="s">
        <v>246</v>
      </c>
      <c r="CY12" s="7" t="s">
        <v>249</v>
      </c>
      <c r="DC12" s="6"/>
      <c r="DD12" s="6"/>
      <c r="DE12" s="6"/>
      <c r="DF12" s="6" t="s">
        <v>238</v>
      </c>
      <c r="DJ12" s="7" t="s">
        <v>238</v>
      </c>
      <c r="DK12" s="7" t="s">
        <v>238</v>
      </c>
      <c r="DS12" s="7" t="s">
        <v>239</v>
      </c>
      <c r="DT12" s="7" t="s">
        <v>374</v>
      </c>
      <c r="DU12" s="7" t="s">
        <v>250</v>
      </c>
      <c r="DV12" s="7" t="s">
        <v>239</v>
      </c>
      <c r="DW12" s="7" t="s">
        <v>239</v>
      </c>
      <c r="EB12" s="7" t="s">
        <v>238</v>
      </c>
      <c r="EG12" s="7" t="s">
        <v>246</v>
      </c>
      <c r="EI12" s="7" t="s">
        <v>239</v>
      </c>
      <c r="EM12" s="7" t="s">
        <v>264</v>
      </c>
      <c r="EN12" s="7" t="s">
        <v>375</v>
      </c>
      <c r="EO12" s="7" t="s">
        <v>277</v>
      </c>
      <c r="EP12" s="7" t="s">
        <v>239</v>
      </c>
      <c r="EQ12" s="7" t="s">
        <v>277</v>
      </c>
      <c r="ER12" s="7" t="s">
        <v>246</v>
      </c>
      <c r="ES12" s="7" t="s">
        <v>254</v>
      </c>
      <c r="ET12" s="7" t="s">
        <v>376</v>
      </c>
      <c r="EU12" s="7" t="s">
        <v>256</v>
      </c>
      <c r="EX12" s="7" t="s">
        <v>238</v>
      </c>
      <c r="EY12" s="7" t="s">
        <v>238</v>
      </c>
      <c r="FB12" s="7">
        <v>0.15</v>
      </c>
      <c r="FC12" s="7">
        <v>0.2</v>
      </c>
      <c r="FD12" s="7">
        <v>0.25</v>
      </c>
      <c r="FE12" s="7">
        <v>0.25</v>
      </c>
      <c r="FF12" s="7">
        <v>0.2</v>
      </c>
      <c r="FH12" s="7" t="s">
        <v>258</v>
      </c>
      <c r="FL12" s="7" t="s">
        <v>238</v>
      </c>
      <c r="FN12" s="7" t="s">
        <v>238</v>
      </c>
      <c r="FP12" s="7" t="s">
        <v>377</v>
      </c>
      <c r="FQ12" s="7" t="s">
        <v>246</v>
      </c>
      <c r="FR12" s="7" t="s">
        <v>277</v>
      </c>
      <c r="FS12" s="7" t="s">
        <v>273</v>
      </c>
      <c r="FT12" s="7" t="s">
        <v>246</v>
      </c>
      <c r="FU12" s="6" t="s">
        <v>239</v>
      </c>
      <c r="FV12" s="6"/>
      <c r="FW12" s="6" t="s">
        <v>238</v>
      </c>
      <c r="FX12" s="6"/>
      <c r="FY12" s="6"/>
      <c r="FZ12" s="6"/>
      <c r="GA12" s="6"/>
      <c r="GB12" s="6" t="s">
        <v>238</v>
      </c>
      <c r="GC12" s="7" t="s">
        <v>378</v>
      </c>
      <c r="GD12" s="7" t="s">
        <v>239</v>
      </c>
      <c r="GE12" s="7">
        <v>0.05</v>
      </c>
      <c r="GF12" s="7" t="s">
        <v>246</v>
      </c>
      <c r="GQ12" s="7" t="s">
        <v>239</v>
      </c>
      <c r="GS12" s="7" t="s">
        <v>238</v>
      </c>
      <c r="GT12" s="7" t="s">
        <v>238</v>
      </c>
      <c r="GX12" s="7" t="s">
        <v>379</v>
      </c>
      <c r="GY12" s="7" t="s">
        <v>246</v>
      </c>
      <c r="HD12" s="7" t="s">
        <v>238</v>
      </c>
      <c r="HH12" s="7" t="s">
        <v>264</v>
      </c>
      <c r="HI12" s="7" t="s">
        <v>238</v>
      </c>
      <c r="HM12" s="7" t="s">
        <v>238</v>
      </c>
      <c r="HO12" s="7" t="s">
        <v>238</v>
      </c>
      <c r="HP12" s="7" t="s">
        <v>238</v>
      </c>
      <c r="HU12" s="7" t="s">
        <v>246</v>
      </c>
      <c r="HW12" s="7" t="s">
        <v>380</v>
      </c>
      <c r="HX12" s="7" t="s">
        <v>239</v>
      </c>
    </row>
    <row r="13" spans="1:628" ht="50.1" customHeight="1">
      <c r="A13" s="6" t="s">
        <v>381</v>
      </c>
      <c r="B13" s="6" t="s">
        <v>236</v>
      </c>
      <c r="C13" s="6"/>
      <c r="D13" s="6" t="s">
        <v>237</v>
      </c>
      <c r="G13" s="6" t="s">
        <v>238</v>
      </c>
      <c r="H13" s="6"/>
      <c r="I13" s="6"/>
      <c r="J13" s="6"/>
      <c r="K13" s="6"/>
      <c r="L13" s="6"/>
      <c r="M13" s="6" t="s">
        <v>238</v>
      </c>
      <c r="N13" s="6" t="s">
        <v>238</v>
      </c>
      <c r="O13" s="6" t="s">
        <v>238</v>
      </c>
      <c r="P13" s="6"/>
      <c r="Q13" s="6" t="s">
        <v>238</v>
      </c>
      <c r="R13" s="6"/>
      <c r="S13" s="6" t="s">
        <v>238</v>
      </c>
      <c r="T13" s="7" t="s">
        <v>382</v>
      </c>
      <c r="U13" s="6" t="s">
        <v>239</v>
      </c>
      <c r="V13" s="7" t="s">
        <v>294</v>
      </c>
      <c r="W13" s="6" t="s">
        <v>295</v>
      </c>
      <c r="Y13" s="7" t="s">
        <v>383</v>
      </c>
      <c r="AA13" s="6" t="s">
        <v>238</v>
      </c>
      <c r="AB13" s="6"/>
      <c r="AC13" s="6"/>
      <c r="AD13" s="6" t="s">
        <v>264</v>
      </c>
      <c r="AE13" s="6"/>
      <c r="AF13" s="6"/>
      <c r="AG13" s="6"/>
      <c r="AH13" s="7" t="s">
        <v>384</v>
      </c>
      <c r="AI13" s="7" t="s">
        <v>239</v>
      </c>
      <c r="AJ13" s="7" t="s">
        <v>385</v>
      </c>
      <c r="AK13" s="7" t="s">
        <v>298</v>
      </c>
      <c r="AM13" s="6" t="s">
        <v>386</v>
      </c>
      <c r="AN13" s="7" t="s">
        <v>259</v>
      </c>
      <c r="AO13" s="7" t="s">
        <v>241</v>
      </c>
      <c r="AP13" s="13" t="s">
        <v>387</v>
      </c>
      <c r="AQ13" s="7" t="s">
        <v>282</v>
      </c>
      <c r="AR13" s="7" t="s">
        <v>247</v>
      </c>
      <c r="AS13" s="7" t="s">
        <v>388</v>
      </c>
      <c r="AT13" s="7" t="s">
        <v>435</v>
      </c>
      <c r="AU13" s="7" t="s">
        <v>389</v>
      </c>
      <c r="AV13" s="7" t="s">
        <v>239</v>
      </c>
      <c r="AW13" s="7" t="s">
        <v>239</v>
      </c>
      <c r="AY13" s="7" t="s">
        <v>239</v>
      </c>
      <c r="AZ13" s="7" t="s">
        <v>246</v>
      </c>
      <c r="BB13" s="6"/>
      <c r="BC13" s="6" t="s">
        <v>238</v>
      </c>
      <c r="BD13" s="6" t="s">
        <v>238</v>
      </c>
      <c r="BE13" s="6" t="s">
        <v>238</v>
      </c>
      <c r="BF13" s="6" t="s">
        <v>238</v>
      </c>
      <c r="BG13" s="6" t="s">
        <v>238</v>
      </c>
      <c r="BH13" s="6" t="s">
        <v>238</v>
      </c>
      <c r="BI13" s="6" t="s">
        <v>238</v>
      </c>
      <c r="BJ13" s="7" t="s">
        <v>390</v>
      </c>
      <c r="BL13" s="6" t="s">
        <v>238</v>
      </c>
      <c r="BM13" s="6"/>
      <c r="BN13" s="6" t="s">
        <v>238</v>
      </c>
      <c r="BO13" s="6"/>
      <c r="BP13" s="6"/>
      <c r="BQ13" s="6" t="s">
        <v>238</v>
      </c>
      <c r="BR13" s="6"/>
      <c r="BS13" s="6" t="s">
        <v>391</v>
      </c>
      <c r="BU13" s="6"/>
      <c r="BV13" s="6" t="s">
        <v>238</v>
      </c>
      <c r="BW13" s="6" t="s">
        <v>238</v>
      </c>
      <c r="BX13" s="6"/>
      <c r="BZ13" s="7" t="s">
        <v>246</v>
      </c>
      <c r="CB13" s="7" t="s">
        <v>247</v>
      </c>
      <c r="CC13" s="7" t="s">
        <v>392</v>
      </c>
      <c r="CD13" s="7" t="s">
        <v>239</v>
      </c>
      <c r="CE13" s="7" t="s">
        <v>393</v>
      </c>
      <c r="CF13" s="6"/>
      <c r="CG13" s="7" t="s">
        <v>238</v>
      </c>
      <c r="CI13" s="6"/>
      <c r="CJ13" s="6"/>
      <c r="CK13" s="6"/>
      <c r="CL13" s="6" t="s">
        <v>238</v>
      </c>
      <c r="CM13" s="6"/>
      <c r="CN13" s="6"/>
      <c r="CO13" s="6" t="s">
        <v>238</v>
      </c>
      <c r="CU13" s="7" t="s">
        <v>238</v>
      </c>
      <c r="CV13" s="7" t="s">
        <v>394</v>
      </c>
      <c r="CW13" s="7" t="s">
        <v>239</v>
      </c>
      <c r="CX13" s="7" t="s">
        <v>239</v>
      </c>
      <c r="CY13" s="7" t="s">
        <v>286</v>
      </c>
      <c r="CZ13" s="7" t="s">
        <v>259</v>
      </c>
      <c r="DC13" s="6"/>
      <c r="DD13" s="6" t="s">
        <v>238</v>
      </c>
      <c r="DE13" s="6"/>
      <c r="DF13" s="6"/>
      <c r="DG13" s="7" t="s">
        <v>238</v>
      </c>
      <c r="DH13" s="7" t="s">
        <v>395</v>
      </c>
      <c r="DK13" s="7" t="s">
        <v>238</v>
      </c>
      <c r="DL13" s="7" t="s">
        <v>238</v>
      </c>
      <c r="DM13" s="7" t="s">
        <v>238</v>
      </c>
      <c r="DN13" s="7" t="s">
        <v>264</v>
      </c>
      <c r="DO13" s="7" t="s">
        <v>238</v>
      </c>
      <c r="DR13" s="7" t="s">
        <v>396</v>
      </c>
      <c r="DS13" s="7" t="s">
        <v>239</v>
      </c>
      <c r="DT13" s="7" t="s">
        <v>397</v>
      </c>
      <c r="DU13" s="7" t="s">
        <v>250</v>
      </c>
      <c r="DV13" s="7" t="s">
        <v>246</v>
      </c>
      <c r="DW13" s="7" t="s">
        <v>239</v>
      </c>
      <c r="DZ13" s="7" t="s">
        <v>238</v>
      </c>
      <c r="EG13" s="7" t="s">
        <v>246</v>
      </c>
      <c r="EI13" s="7" t="s">
        <v>246</v>
      </c>
      <c r="EO13" s="7" t="s">
        <v>259</v>
      </c>
      <c r="EP13" s="7" t="s">
        <v>246</v>
      </c>
      <c r="EQ13" s="7" t="s">
        <v>259</v>
      </c>
      <c r="ER13" s="7" t="s">
        <v>239</v>
      </c>
      <c r="ES13" s="7" t="s">
        <v>270</v>
      </c>
      <c r="EU13" s="7" t="s">
        <v>271</v>
      </c>
      <c r="EX13" s="7" t="s">
        <v>238</v>
      </c>
      <c r="EY13" s="7" t="s">
        <v>238</v>
      </c>
      <c r="FB13" s="7" t="s">
        <v>398</v>
      </c>
      <c r="FC13" s="7" t="s">
        <v>399</v>
      </c>
      <c r="FD13" s="7" t="s">
        <v>399</v>
      </c>
      <c r="FE13" s="7" t="s">
        <v>399</v>
      </c>
      <c r="FF13" s="7" t="s">
        <v>400</v>
      </c>
      <c r="FH13" s="7" t="s">
        <v>258</v>
      </c>
      <c r="FI13" s="7" t="s">
        <v>401</v>
      </c>
      <c r="FN13" s="7" t="s">
        <v>264</v>
      </c>
      <c r="FO13" s="7" t="s">
        <v>238</v>
      </c>
      <c r="FP13" s="7" t="s">
        <v>402</v>
      </c>
      <c r="FQ13" s="7" t="s">
        <v>273</v>
      </c>
      <c r="FR13" s="7" t="s">
        <v>259</v>
      </c>
      <c r="FS13" s="7" t="s">
        <v>273</v>
      </c>
      <c r="FT13" s="7" t="s">
        <v>246</v>
      </c>
      <c r="FU13" s="6" t="s">
        <v>239</v>
      </c>
      <c r="FV13" s="6"/>
      <c r="FW13" s="6"/>
      <c r="FX13" s="6"/>
      <c r="FY13" s="6"/>
      <c r="FZ13" s="6" t="s">
        <v>238</v>
      </c>
      <c r="GA13" s="6"/>
      <c r="GB13" s="6" t="s">
        <v>238</v>
      </c>
      <c r="GC13" s="7" t="s">
        <v>403</v>
      </c>
      <c r="GD13" s="7" t="s">
        <v>246</v>
      </c>
      <c r="GF13" s="7" t="s">
        <v>246</v>
      </c>
      <c r="GO13" s="7" t="s">
        <v>238</v>
      </c>
      <c r="GP13" s="7" t="s">
        <v>404</v>
      </c>
      <c r="GQ13" s="7" t="s">
        <v>246</v>
      </c>
      <c r="GX13" s="7" t="s">
        <v>405</v>
      </c>
      <c r="GY13" s="7" t="s">
        <v>246</v>
      </c>
      <c r="HD13" s="7" t="s">
        <v>238</v>
      </c>
      <c r="HK13" s="7" t="s">
        <v>238</v>
      </c>
      <c r="HS13" s="7" t="s">
        <v>238</v>
      </c>
      <c r="HT13" s="7" t="s">
        <v>406</v>
      </c>
      <c r="HU13" s="7" t="s">
        <v>239</v>
      </c>
      <c r="HV13" s="7" t="s">
        <v>407</v>
      </c>
      <c r="HW13" s="13" t="s">
        <v>408</v>
      </c>
      <c r="HX13" s="7" t="s">
        <v>239</v>
      </c>
    </row>
    <row r="14" spans="1:628" ht="50.1" customHeight="1">
      <c r="A14" s="6" t="s">
        <v>409</v>
      </c>
      <c r="B14" s="6" t="s">
        <v>266</v>
      </c>
      <c r="C14" s="6"/>
      <c r="D14" s="6" t="s">
        <v>922</v>
      </c>
      <c r="G14" s="6"/>
      <c r="H14" s="6" t="s">
        <v>238</v>
      </c>
      <c r="I14" s="6"/>
      <c r="J14" s="6"/>
      <c r="K14" s="6"/>
      <c r="L14" s="6"/>
      <c r="M14" s="6"/>
      <c r="N14" s="6"/>
      <c r="O14" s="6" t="s">
        <v>238</v>
      </c>
      <c r="P14" s="6" t="s">
        <v>238</v>
      </c>
      <c r="Q14" s="6"/>
      <c r="R14" s="6"/>
      <c r="S14" s="6"/>
      <c r="U14" s="6" t="s">
        <v>246</v>
      </c>
      <c r="V14" s="7" t="s">
        <v>240</v>
      </c>
      <c r="W14" s="6" t="s">
        <v>241</v>
      </c>
      <c r="Y14" s="8">
        <v>40452</v>
      </c>
      <c r="AA14" s="6" t="s">
        <v>238</v>
      </c>
      <c r="AB14" s="6" t="s">
        <v>238</v>
      </c>
      <c r="AC14" s="6"/>
      <c r="AD14" s="6"/>
      <c r="AE14" s="6"/>
      <c r="AF14" s="6" t="s">
        <v>238</v>
      </c>
      <c r="AG14" s="6"/>
      <c r="AH14" s="7" t="s">
        <v>410</v>
      </c>
      <c r="AI14" s="7" t="s">
        <v>246</v>
      </c>
      <c r="AK14" s="7" t="s">
        <v>266</v>
      </c>
      <c r="AM14" s="6" t="s">
        <v>266</v>
      </c>
      <c r="AN14" s="7" t="s">
        <v>411</v>
      </c>
      <c r="AO14" s="7" t="s">
        <v>239</v>
      </c>
      <c r="AP14" s="13" t="s">
        <v>412</v>
      </c>
      <c r="AQ14" s="7" t="s">
        <v>413</v>
      </c>
      <c r="AR14" s="7" t="s">
        <v>364</v>
      </c>
      <c r="AT14" s="7" t="s">
        <v>284</v>
      </c>
      <c r="AV14" s="7" t="s">
        <v>239</v>
      </c>
      <c r="AW14" s="7" t="s">
        <v>239</v>
      </c>
      <c r="AY14" s="7" t="s">
        <v>239</v>
      </c>
      <c r="AZ14" s="7" t="s">
        <v>239</v>
      </c>
      <c r="BB14" s="6"/>
      <c r="BC14" s="6" t="s">
        <v>238</v>
      </c>
      <c r="BD14" s="6" t="s">
        <v>238</v>
      </c>
      <c r="BE14" s="6" t="s">
        <v>238</v>
      </c>
      <c r="BF14" s="6" t="s">
        <v>238</v>
      </c>
      <c r="BG14" s="6" t="s">
        <v>238</v>
      </c>
      <c r="BH14" s="6"/>
      <c r="BI14" s="6"/>
      <c r="BJ14" s="7" t="s">
        <v>414</v>
      </c>
      <c r="BL14" s="6"/>
      <c r="BM14" s="6"/>
      <c r="BN14" s="6"/>
      <c r="BO14" s="6"/>
      <c r="BP14" s="6"/>
      <c r="BQ14" s="6"/>
      <c r="BR14" s="6"/>
      <c r="BS14" s="6"/>
      <c r="BU14" s="6"/>
      <c r="BV14" s="6"/>
      <c r="BW14" s="6"/>
      <c r="BX14" s="6" t="s">
        <v>238</v>
      </c>
      <c r="BZ14" s="7" t="s">
        <v>246</v>
      </c>
      <c r="CB14" s="7" t="s">
        <v>302</v>
      </c>
      <c r="CD14" s="7" t="s">
        <v>246</v>
      </c>
      <c r="CF14" s="6"/>
      <c r="CG14" s="7" t="s">
        <v>238</v>
      </c>
      <c r="CI14" s="6"/>
      <c r="CJ14" s="6" t="s">
        <v>238</v>
      </c>
      <c r="CK14" s="6"/>
      <c r="CL14" s="6"/>
      <c r="CM14" s="6"/>
      <c r="CN14" s="6"/>
      <c r="CO14" s="6"/>
      <c r="CW14" s="7" t="s">
        <v>246</v>
      </c>
      <c r="CX14" s="7" t="s">
        <v>246</v>
      </c>
      <c r="CY14" s="7" t="s">
        <v>249</v>
      </c>
      <c r="DC14" s="6"/>
      <c r="DD14" s="6"/>
      <c r="DE14" s="6"/>
      <c r="DF14" s="6" t="s">
        <v>238</v>
      </c>
      <c r="DJ14" s="7" t="s">
        <v>238</v>
      </c>
      <c r="DK14" s="7" t="s">
        <v>238</v>
      </c>
      <c r="DS14" s="7" t="s">
        <v>246</v>
      </c>
      <c r="DU14" s="7" t="s">
        <v>287</v>
      </c>
      <c r="DV14" s="7" t="s">
        <v>246</v>
      </c>
      <c r="DW14" s="7" t="s">
        <v>246</v>
      </c>
      <c r="EG14" s="7" t="s">
        <v>246</v>
      </c>
      <c r="EI14" s="7" t="s">
        <v>246</v>
      </c>
      <c r="EP14" s="7" t="s">
        <v>246</v>
      </c>
      <c r="ER14" s="7" t="s">
        <v>239</v>
      </c>
      <c r="ES14" s="7" t="s">
        <v>270</v>
      </c>
      <c r="EU14" s="7" t="s">
        <v>271</v>
      </c>
      <c r="EX14" s="7" t="s">
        <v>238</v>
      </c>
      <c r="EY14" s="7" t="s">
        <v>238</v>
      </c>
      <c r="FB14" s="7">
        <v>15</v>
      </c>
      <c r="FC14" s="7">
        <v>20</v>
      </c>
      <c r="FF14" s="7">
        <v>20</v>
      </c>
      <c r="FH14" s="7" t="s">
        <v>258</v>
      </c>
      <c r="FK14" s="7" t="s">
        <v>238</v>
      </c>
      <c r="FQ14" s="7" t="s">
        <v>273</v>
      </c>
      <c r="FS14" s="7" t="s">
        <v>246</v>
      </c>
      <c r="FT14" s="7" t="s">
        <v>246</v>
      </c>
      <c r="FU14" s="6" t="s">
        <v>246</v>
      </c>
      <c r="FV14" s="6"/>
      <c r="FW14" s="6"/>
      <c r="FX14" s="6"/>
      <c r="FY14" s="6"/>
      <c r="FZ14" s="6"/>
      <c r="GA14" s="6"/>
      <c r="GB14" s="6"/>
      <c r="GD14" s="7" t="s">
        <v>246</v>
      </c>
      <c r="GF14" s="7" t="s">
        <v>246</v>
      </c>
      <c r="GQ14" s="7" t="s">
        <v>239</v>
      </c>
      <c r="GS14" s="7" t="s">
        <v>238</v>
      </c>
      <c r="GT14" s="7" t="s">
        <v>238</v>
      </c>
      <c r="GU14" s="7" t="s">
        <v>238</v>
      </c>
      <c r="GY14" s="7" t="s">
        <v>246</v>
      </c>
      <c r="HD14" s="7" t="s">
        <v>238</v>
      </c>
      <c r="HK14" s="7" t="s">
        <v>238</v>
      </c>
      <c r="HN14" s="7" t="s">
        <v>238</v>
      </c>
      <c r="HO14" s="7" t="s">
        <v>238</v>
      </c>
      <c r="HT14" s="7" t="s">
        <v>415</v>
      </c>
      <c r="HU14" s="7" t="s">
        <v>246</v>
      </c>
      <c r="HW14" s="7" t="s">
        <v>416</v>
      </c>
      <c r="HX14" s="7" t="s">
        <v>239</v>
      </c>
    </row>
    <row r="15" spans="1:628" ht="50.1" customHeight="1">
      <c r="A15" s="6" t="s">
        <v>417</v>
      </c>
      <c r="B15" s="6" t="s">
        <v>236</v>
      </c>
      <c r="C15" s="6"/>
      <c r="D15" s="6" t="s">
        <v>237</v>
      </c>
      <c r="G15" s="6" t="s">
        <v>238</v>
      </c>
      <c r="H15" s="6"/>
      <c r="I15" s="6"/>
      <c r="J15" s="6"/>
      <c r="K15" s="6"/>
      <c r="L15" s="6" t="s">
        <v>238</v>
      </c>
      <c r="M15" s="6"/>
      <c r="N15" s="6"/>
      <c r="O15" s="6" t="s">
        <v>238</v>
      </c>
      <c r="P15" s="6"/>
      <c r="Q15" s="6"/>
      <c r="R15" s="6"/>
      <c r="S15" s="6"/>
      <c r="U15" s="6" t="s">
        <v>239</v>
      </c>
      <c r="V15" s="7" t="s">
        <v>240</v>
      </c>
      <c r="W15" s="6" t="s">
        <v>295</v>
      </c>
      <c r="X15" s="7" t="s">
        <v>418</v>
      </c>
      <c r="Y15" s="7">
        <v>2009</v>
      </c>
      <c r="AA15" s="6" t="s">
        <v>238</v>
      </c>
      <c r="AB15" s="6"/>
      <c r="AC15" s="6" t="s">
        <v>238</v>
      </c>
      <c r="AD15" s="6"/>
      <c r="AE15" s="6" t="s">
        <v>238</v>
      </c>
      <c r="AF15" s="6"/>
      <c r="AG15" s="6"/>
      <c r="AH15" s="7" t="s">
        <v>419</v>
      </c>
      <c r="AI15" s="7" t="s">
        <v>239</v>
      </c>
      <c r="AJ15" s="7" t="s">
        <v>420</v>
      </c>
      <c r="AK15" s="7" t="s">
        <v>281</v>
      </c>
      <c r="AM15" s="6" t="s">
        <v>266</v>
      </c>
      <c r="AO15" s="7" t="s">
        <v>246</v>
      </c>
      <c r="AQ15" s="7" t="s">
        <v>246</v>
      </c>
      <c r="AR15" s="7" t="s">
        <v>241</v>
      </c>
      <c r="AT15" s="7" t="s">
        <v>241</v>
      </c>
      <c r="AV15" s="7" t="s">
        <v>241</v>
      </c>
      <c r="AW15" s="7" t="s">
        <v>239</v>
      </c>
      <c r="AY15" s="7" t="s">
        <v>246</v>
      </c>
      <c r="AZ15" s="7" t="s">
        <v>246</v>
      </c>
      <c r="BB15" s="6"/>
      <c r="BC15" s="6" t="s">
        <v>238</v>
      </c>
      <c r="BD15" s="6"/>
      <c r="BE15" s="6" t="s">
        <v>238</v>
      </c>
      <c r="BF15" s="6"/>
      <c r="BG15" s="6"/>
      <c r="BH15" s="6"/>
      <c r="BI15" s="6"/>
      <c r="BL15" s="6" t="s">
        <v>238</v>
      </c>
      <c r="BM15" s="6"/>
      <c r="BN15" s="6" t="s">
        <v>238</v>
      </c>
      <c r="BO15" s="6"/>
      <c r="BP15" s="6"/>
      <c r="BQ15" s="6"/>
      <c r="BR15" s="6"/>
      <c r="BS15" s="6"/>
      <c r="BU15" s="6" t="s">
        <v>238</v>
      </c>
      <c r="BV15" s="6"/>
      <c r="BW15" s="6"/>
      <c r="BX15" s="6"/>
      <c r="BZ15" s="7" t="s">
        <v>246</v>
      </c>
      <c r="CB15" s="7" t="s">
        <v>268</v>
      </c>
      <c r="CD15" s="7" t="s">
        <v>246</v>
      </c>
      <c r="CF15" s="6"/>
      <c r="CG15" s="7" t="s">
        <v>238</v>
      </c>
      <c r="CI15" s="6"/>
      <c r="CJ15" s="6" t="s">
        <v>238</v>
      </c>
      <c r="CK15" s="6" t="s">
        <v>238</v>
      </c>
      <c r="CL15" s="6"/>
      <c r="CM15" s="6" t="s">
        <v>238</v>
      </c>
      <c r="CN15" s="6"/>
      <c r="CO15" s="6" t="s">
        <v>238</v>
      </c>
      <c r="CP15" s="7" t="s">
        <v>238</v>
      </c>
      <c r="CW15" s="7" t="s">
        <v>239</v>
      </c>
      <c r="CX15" s="7" t="s">
        <v>239</v>
      </c>
      <c r="CY15" s="7" t="s">
        <v>286</v>
      </c>
      <c r="DB15" s="7" t="s">
        <v>238</v>
      </c>
      <c r="DC15" s="6"/>
      <c r="DD15" s="6"/>
      <c r="DE15" s="6"/>
      <c r="DF15" s="6"/>
      <c r="DJ15" s="7" t="s">
        <v>238</v>
      </c>
      <c r="DK15" s="7" t="s">
        <v>238</v>
      </c>
      <c r="DN15" s="7" t="s">
        <v>238</v>
      </c>
      <c r="DS15" s="7" t="s">
        <v>246</v>
      </c>
      <c r="DU15" s="7" t="s">
        <v>287</v>
      </c>
      <c r="DV15" s="7" t="s">
        <v>239</v>
      </c>
      <c r="DW15" s="7" t="s">
        <v>239</v>
      </c>
      <c r="DY15" s="7" t="s">
        <v>238</v>
      </c>
      <c r="DZ15" s="7" t="s">
        <v>238</v>
      </c>
      <c r="EA15" s="7" t="s">
        <v>238</v>
      </c>
      <c r="EE15" s="7" t="s">
        <v>238</v>
      </c>
      <c r="EG15" s="7" t="s">
        <v>246</v>
      </c>
      <c r="EI15" s="7" t="s">
        <v>239</v>
      </c>
      <c r="EK15" s="7" t="s">
        <v>238</v>
      </c>
      <c r="EM15" s="7" t="s">
        <v>238</v>
      </c>
      <c r="EO15" s="7">
        <v>1</v>
      </c>
      <c r="EP15" s="7" t="s">
        <v>239</v>
      </c>
      <c r="EQ15" s="7" t="s">
        <v>305</v>
      </c>
      <c r="ER15" s="7" t="s">
        <v>239</v>
      </c>
      <c r="ES15" s="7" t="s">
        <v>270</v>
      </c>
      <c r="EU15" s="7" t="s">
        <v>256</v>
      </c>
      <c r="EX15" s="7" t="s">
        <v>238</v>
      </c>
      <c r="EY15" s="7" t="s">
        <v>238</v>
      </c>
      <c r="EZ15" s="7" t="s">
        <v>238</v>
      </c>
      <c r="FB15" s="7">
        <v>15</v>
      </c>
      <c r="FC15" s="7">
        <v>20</v>
      </c>
      <c r="FD15" s="7" t="s">
        <v>290</v>
      </c>
      <c r="FE15" s="7" t="s">
        <v>290</v>
      </c>
      <c r="FF15" s="7">
        <v>20</v>
      </c>
      <c r="FG15" s="7" t="s">
        <v>421</v>
      </c>
      <c r="FH15" s="7" t="s">
        <v>258</v>
      </c>
      <c r="FK15" s="7" t="s">
        <v>238</v>
      </c>
      <c r="FQ15" s="7" t="s">
        <v>273</v>
      </c>
      <c r="FR15" s="7" t="s">
        <v>290</v>
      </c>
      <c r="FS15" s="7" t="s">
        <v>246</v>
      </c>
      <c r="FT15" s="7" t="s">
        <v>312</v>
      </c>
      <c r="FU15" s="6" t="s">
        <v>239</v>
      </c>
      <c r="FV15" s="6"/>
      <c r="FW15" s="6" t="s">
        <v>238</v>
      </c>
      <c r="FX15" s="6"/>
      <c r="FY15" s="6"/>
      <c r="FZ15" s="6"/>
      <c r="GA15" s="6"/>
      <c r="GB15" s="6"/>
      <c r="GD15" s="7" t="s">
        <v>239</v>
      </c>
      <c r="GE15" s="7" t="s">
        <v>422</v>
      </c>
      <c r="GF15" s="7" t="s">
        <v>246</v>
      </c>
      <c r="GQ15" s="7" t="s">
        <v>246</v>
      </c>
      <c r="GW15" s="7" t="s">
        <v>238</v>
      </c>
      <c r="GY15" s="7" t="s">
        <v>241</v>
      </c>
      <c r="HF15" s="7" t="s">
        <v>238</v>
      </c>
      <c r="HK15" s="7" t="s">
        <v>238</v>
      </c>
      <c r="HM15" s="7" t="s">
        <v>238</v>
      </c>
      <c r="HO15" s="7" t="s">
        <v>238</v>
      </c>
      <c r="HU15" s="7" t="s">
        <v>239</v>
      </c>
      <c r="HX15" s="7" t="s">
        <v>239</v>
      </c>
    </row>
    <row r="16" spans="1:628" ht="50.1" customHeight="1">
      <c r="A16" s="6" t="s">
        <v>423</v>
      </c>
      <c r="B16" s="6" t="s">
        <v>236</v>
      </c>
      <c r="C16" s="6"/>
      <c r="D16" s="6" t="s">
        <v>237</v>
      </c>
      <c r="G16" s="6" t="s">
        <v>238</v>
      </c>
      <c r="H16" s="6"/>
      <c r="I16" s="6"/>
      <c r="J16" s="6"/>
      <c r="K16" s="6"/>
      <c r="L16" s="6" t="s">
        <v>264</v>
      </c>
      <c r="M16" s="6" t="s">
        <v>264</v>
      </c>
      <c r="N16" s="6"/>
      <c r="O16" s="6" t="s">
        <v>238</v>
      </c>
      <c r="P16" s="6"/>
      <c r="Q16" s="6"/>
      <c r="R16" s="6"/>
      <c r="S16" s="6"/>
      <c r="U16" s="6" t="s">
        <v>239</v>
      </c>
      <c r="V16" s="7" t="s">
        <v>240</v>
      </c>
      <c r="W16" s="6" t="s">
        <v>241</v>
      </c>
      <c r="Y16" s="7" t="s">
        <v>424</v>
      </c>
      <c r="AA16" s="6" t="s">
        <v>238</v>
      </c>
      <c r="AB16" s="6"/>
      <c r="AC16" s="6"/>
      <c r="AD16" s="6"/>
      <c r="AE16" s="6" t="s">
        <v>264</v>
      </c>
      <c r="AF16" s="6"/>
      <c r="AG16" s="6"/>
      <c r="AI16" s="7" t="s">
        <v>239</v>
      </c>
      <c r="AJ16" s="7" t="s">
        <v>425</v>
      </c>
      <c r="AK16" s="7" t="s">
        <v>298</v>
      </c>
      <c r="AM16" s="6" t="s">
        <v>386</v>
      </c>
      <c r="AO16" s="7" t="s">
        <v>241</v>
      </c>
      <c r="AQ16" s="7" t="s">
        <v>282</v>
      </c>
      <c r="AR16" s="7" t="s">
        <v>247</v>
      </c>
      <c r="AS16" s="7" t="s">
        <v>991</v>
      </c>
      <c r="AT16" s="7" t="s">
        <v>241</v>
      </c>
      <c r="AV16" s="7" t="s">
        <v>241</v>
      </c>
      <c r="AW16" s="7" t="s">
        <v>239</v>
      </c>
      <c r="AY16" s="7" t="s">
        <v>239</v>
      </c>
      <c r="AZ16" s="7" t="s">
        <v>239</v>
      </c>
      <c r="BB16" s="6"/>
      <c r="BC16" s="6" t="s">
        <v>238</v>
      </c>
      <c r="BD16" s="6"/>
      <c r="BE16" s="6"/>
      <c r="BF16" s="6"/>
      <c r="BG16" s="6"/>
      <c r="BH16" s="6"/>
      <c r="BI16" s="6"/>
      <c r="BL16" s="6" t="s">
        <v>238</v>
      </c>
      <c r="BM16" s="6"/>
      <c r="BN16" s="6"/>
      <c r="BO16" s="6"/>
      <c r="BP16" s="6"/>
      <c r="BQ16" s="6"/>
      <c r="BR16" s="6"/>
      <c r="BS16" s="6"/>
      <c r="BU16" s="6"/>
      <c r="BV16" s="6" t="s">
        <v>238</v>
      </c>
      <c r="BW16" s="6"/>
      <c r="BX16" s="6"/>
      <c r="BZ16" s="7" t="s">
        <v>246</v>
      </c>
      <c r="CB16" s="7" t="s">
        <v>365</v>
      </c>
      <c r="CD16" s="7" t="s">
        <v>246</v>
      </c>
      <c r="CF16" s="6"/>
      <c r="CI16" s="6"/>
      <c r="CJ16" s="6" t="s">
        <v>238</v>
      </c>
      <c r="CK16" s="6" t="s">
        <v>238</v>
      </c>
      <c r="CL16" s="6" t="s">
        <v>238</v>
      </c>
      <c r="CM16" s="6"/>
      <c r="CN16" s="6"/>
      <c r="CO16" s="6"/>
      <c r="CS16" s="7" t="s">
        <v>238</v>
      </c>
      <c r="CV16" s="7" t="s">
        <v>426</v>
      </c>
      <c r="CW16" s="7" t="s">
        <v>239</v>
      </c>
      <c r="CX16" s="7" t="s">
        <v>241</v>
      </c>
      <c r="DC16" s="6"/>
      <c r="DD16" s="6"/>
      <c r="DE16" s="6"/>
      <c r="DF16" s="6"/>
      <c r="DJ16" s="7" t="s">
        <v>238</v>
      </c>
      <c r="DS16" s="7" t="s">
        <v>246</v>
      </c>
      <c r="DU16" s="7" t="s">
        <v>427</v>
      </c>
      <c r="DV16" s="7" t="s">
        <v>239</v>
      </c>
      <c r="DW16" s="7" t="s">
        <v>239</v>
      </c>
      <c r="EF16" s="7" t="s">
        <v>428</v>
      </c>
      <c r="EG16" s="7" t="s">
        <v>246</v>
      </c>
      <c r="EI16" s="7" t="s">
        <v>239</v>
      </c>
      <c r="EL16" s="7" t="s">
        <v>264</v>
      </c>
      <c r="EM16" s="7" t="s">
        <v>264</v>
      </c>
      <c r="EN16" s="7" t="s">
        <v>429</v>
      </c>
      <c r="EO16" s="7" t="s">
        <v>277</v>
      </c>
      <c r="EP16" s="7" t="s">
        <v>246</v>
      </c>
      <c r="ER16" s="7" t="s">
        <v>239</v>
      </c>
      <c r="EX16" s="7" t="s">
        <v>238</v>
      </c>
      <c r="EY16" s="7" t="s">
        <v>238</v>
      </c>
      <c r="FH16" s="7" t="s">
        <v>258</v>
      </c>
      <c r="FL16" s="7" t="s">
        <v>238</v>
      </c>
      <c r="FN16" s="7" t="s">
        <v>238</v>
      </c>
      <c r="FP16" s="7" t="s">
        <v>430</v>
      </c>
      <c r="FQ16" s="7" t="s">
        <v>246</v>
      </c>
      <c r="FR16" s="7" t="s">
        <v>305</v>
      </c>
      <c r="FS16" s="7" t="s">
        <v>273</v>
      </c>
      <c r="FT16" s="7" t="s">
        <v>246</v>
      </c>
      <c r="FU16" s="6" t="s">
        <v>246</v>
      </c>
      <c r="FV16" s="6"/>
      <c r="FW16" s="6"/>
      <c r="FX16" s="6"/>
      <c r="FY16" s="6"/>
      <c r="FZ16" s="6"/>
      <c r="GA16" s="6"/>
      <c r="GB16" s="6"/>
      <c r="GD16" s="7" t="s">
        <v>246</v>
      </c>
      <c r="GF16" s="7" t="s">
        <v>246</v>
      </c>
      <c r="GW16" s="7" t="s">
        <v>238</v>
      </c>
      <c r="GY16" s="7" t="s">
        <v>246</v>
      </c>
      <c r="HF16" s="7" t="s">
        <v>238</v>
      </c>
      <c r="HK16" s="7" t="s">
        <v>238</v>
      </c>
      <c r="HM16" s="7" t="s">
        <v>264</v>
      </c>
      <c r="HR16" s="7" t="s">
        <v>238</v>
      </c>
      <c r="HU16" s="7" t="s">
        <v>239</v>
      </c>
      <c r="HX16" s="7" t="s">
        <v>246</v>
      </c>
    </row>
    <row r="17" spans="1:628" ht="50.1" customHeight="1">
      <c r="A17" s="6" t="s">
        <v>431</v>
      </c>
      <c r="B17" s="6" t="s">
        <v>236</v>
      </c>
      <c r="C17" s="6"/>
      <c r="D17" s="6" t="s">
        <v>237</v>
      </c>
      <c r="G17" s="6" t="s">
        <v>238</v>
      </c>
      <c r="H17" s="6" t="s">
        <v>238</v>
      </c>
      <c r="I17" s="6"/>
      <c r="J17" s="6"/>
      <c r="K17" s="6"/>
      <c r="L17" s="6" t="s">
        <v>264</v>
      </c>
      <c r="M17" s="6" t="s">
        <v>264</v>
      </c>
      <c r="N17" s="6" t="s">
        <v>264</v>
      </c>
      <c r="O17" s="6" t="s">
        <v>238</v>
      </c>
      <c r="P17" s="6"/>
      <c r="Q17" s="6"/>
      <c r="R17" s="6"/>
      <c r="S17" s="6" t="s">
        <v>238</v>
      </c>
      <c r="T17" s="7" t="s">
        <v>432</v>
      </c>
      <c r="U17" s="6" t="s">
        <v>239</v>
      </c>
      <c r="V17" s="7" t="s">
        <v>240</v>
      </c>
      <c r="W17" s="6" t="s">
        <v>241</v>
      </c>
      <c r="Y17" s="8">
        <v>40238</v>
      </c>
      <c r="AA17" s="6" t="s">
        <v>238</v>
      </c>
      <c r="AB17" s="6"/>
      <c r="AC17" s="6"/>
      <c r="AD17" s="6" t="s">
        <v>264</v>
      </c>
      <c r="AE17" s="6"/>
      <c r="AF17" s="6"/>
      <c r="AG17" s="6" t="s">
        <v>238</v>
      </c>
      <c r="AH17" s="7" t="s">
        <v>1008</v>
      </c>
      <c r="AI17" s="7" t="s">
        <v>246</v>
      </c>
      <c r="AK17" s="7" t="s">
        <v>266</v>
      </c>
      <c r="AM17" s="6" t="s">
        <v>281</v>
      </c>
      <c r="AN17" s="7" t="s">
        <v>433</v>
      </c>
      <c r="AO17" s="7" t="s">
        <v>239</v>
      </c>
      <c r="AP17" s="7" t="s">
        <v>434</v>
      </c>
      <c r="AQ17" s="7" t="s">
        <v>320</v>
      </c>
      <c r="AR17" s="7" t="s">
        <v>283</v>
      </c>
      <c r="AT17" s="7" t="s">
        <v>435</v>
      </c>
      <c r="AV17" s="7" t="s">
        <v>239</v>
      </c>
      <c r="AW17" s="7" t="s">
        <v>239</v>
      </c>
      <c r="AY17" s="7" t="s">
        <v>246</v>
      </c>
      <c r="AZ17" s="7" t="s">
        <v>246</v>
      </c>
      <c r="BB17" s="6"/>
      <c r="BC17" s="6" t="s">
        <v>238</v>
      </c>
      <c r="BD17" s="6"/>
      <c r="BE17" s="6"/>
      <c r="BF17" s="6"/>
      <c r="BG17" s="6"/>
      <c r="BH17" s="6"/>
      <c r="BI17" s="6"/>
      <c r="BJ17" s="7" t="s">
        <v>436</v>
      </c>
      <c r="BL17" s="6" t="s">
        <v>238</v>
      </c>
      <c r="BM17" s="6"/>
      <c r="BN17" s="6"/>
      <c r="BO17" s="6"/>
      <c r="BP17" s="6"/>
      <c r="BQ17" s="6"/>
      <c r="BR17" s="6"/>
      <c r="BS17" s="6" t="s">
        <v>436</v>
      </c>
      <c r="BU17" s="6" t="s">
        <v>238</v>
      </c>
      <c r="BV17" s="6" t="s">
        <v>238</v>
      </c>
      <c r="BW17" s="6" t="s">
        <v>238</v>
      </c>
      <c r="BX17" s="6"/>
      <c r="BY17" s="7" t="s">
        <v>436</v>
      </c>
      <c r="BZ17" s="7" t="s">
        <v>246</v>
      </c>
      <c r="CB17" s="7" t="s">
        <v>268</v>
      </c>
      <c r="CD17" s="7" t="s">
        <v>246</v>
      </c>
      <c r="CF17" s="6"/>
      <c r="CG17" s="7" t="s">
        <v>238</v>
      </c>
      <c r="CI17" s="6" t="s">
        <v>238</v>
      </c>
      <c r="CJ17" s="6" t="s">
        <v>238</v>
      </c>
      <c r="CK17" s="6"/>
      <c r="CL17" s="6" t="s">
        <v>238</v>
      </c>
      <c r="CM17" s="6"/>
      <c r="CN17" s="6"/>
      <c r="CO17" s="6"/>
      <c r="CW17" s="7" t="s">
        <v>246</v>
      </c>
      <c r="CX17" s="7" t="s">
        <v>239</v>
      </c>
      <c r="CY17" s="7" t="s">
        <v>286</v>
      </c>
      <c r="CZ17" s="7" t="s">
        <v>437</v>
      </c>
      <c r="DC17" s="6"/>
      <c r="DD17" s="6"/>
      <c r="DE17" s="6"/>
      <c r="DF17" s="6"/>
      <c r="DG17" s="7" t="s">
        <v>238</v>
      </c>
      <c r="DH17" s="7" t="s">
        <v>923</v>
      </c>
      <c r="DJ17" s="7" t="s">
        <v>238</v>
      </c>
      <c r="DK17" s="7" t="s">
        <v>238</v>
      </c>
      <c r="DL17" s="7" t="s">
        <v>238</v>
      </c>
      <c r="DM17" s="7" t="s">
        <v>238</v>
      </c>
      <c r="DS17" s="7" t="s">
        <v>239</v>
      </c>
      <c r="DT17" s="7" t="s">
        <v>439</v>
      </c>
      <c r="DU17" s="7" t="s">
        <v>250</v>
      </c>
      <c r="DV17" s="7" t="s">
        <v>246</v>
      </c>
      <c r="DW17" s="7" t="s">
        <v>239</v>
      </c>
      <c r="DY17" s="7" t="s">
        <v>238</v>
      </c>
      <c r="DZ17" s="7" t="s">
        <v>238</v>
      </c>
      <c r="EF17" s="7" t="s">
        <v>440</v>
      </c>
      <c r="EG17" s="7" t="s">
        <v>246</v>
      </c>
      <c r="EI17" s="7" t="s">
        <v>239</v>
      </c>
      <c r="EM17" s="7" t="s">
        <v>238</v>
      </c>
      <c r="EO17" s="7" t="s">
        <v>985</v>
      </c>
      <c r="EP17" s="7" t="s">
        <v>239</v>
      </c>
      <c r="EQ17" s="7" t="s">
        <v>986</v>
      </c>
      <c r="ER17" s="7" t="s">
        <v>239</v>
      </c>
      <c r="ES17" s="7" t="s">
        <v>270</v>
      </c>
      <c r="EU17" s="7" t="s">
        <v>256</v>
      </c>
      <c r="EX17" s="7" t="s">
        <v>238</v>
      </c>
      <c r="EY17" s="7" t="s">
        <v>238</v>
      </c>
      <c r="FB17" s="7" t="s">
        <v>442</v>
      </c>
      <c r="FC17" s="7" t="s">
        <v>443</v>
      </c>
      <c r="FD17" s="7" t="s">
        <v>259</v>
      </c>
      <c r="FE17" s="7" t="s">
        <v>259</v>
      </c>
      <c r="FF17" s="7" t="s">
        <v>443</v>
      </c>
      <c r="FG17" s="7" t="s">
        <v>259</v>
      </c>
      <c r="FH17" s="7" t="s">
        <v>258</v>
      </c>
      <c r="FL17" s="7" t="s">
        <v>238</v>
      </c>
      <c r="FO17" s="7" t="s">
        <v>238</v>
      </c>
      <c r="FP17" s="7" t="s">
        <v>444</v>
      </c>
      <c r="FQ17" s="7" t="s">
        <v>774</v>
      </c>
      <c r="FR17" s="7" t="s">
        <v>277</v>
      </c>
      <c r="FS17" s="7" t="s">
        <v>239</v>
      </c>
      <c r="FT17" s="7" t="s">
        <v>312</v>
      </c>
      <c r="FU17" s="6" t="s">
        <v>239</v>
      </c>
      <c r="FV17" s="6"/>
      <c r="FW17" s="6" t="s">
        <v>238</v>
      </c>
      <c r="FX17" s="6"/>
      <c r="FY17" s="6"/>
      <c r="FZ17" s="6"/>
      <c r="GA17" s="6"/>
      <c r="GB17" s="6" t="s">
        <v>238</v>
      </c>
      <c r="GC17" s="7" t="s">
        <v>445</v>
      </c>
      <c r="GD17" s="7" t="s">
        <v>246</v>
      </c>
      <c r="GF17" s="7" t="s">
        <v>246</v>
      </c>
      <c r="GO17" s="7" t="s">
        <v>238</v>
      </c>
      <c r="GP17" s="7" t="s">
        <v>259</v>
      </c>
      <c r="GQ17" s="7" t="s">
        <v>246</v>
      </c>
      <c r="GX17" s="7" t="s">
        <v>259</v>
      </c>
      <c r="GY17" s="7" t="s">
        <v>241</v>
      </c>
      <c r="HF17" s="7" t="s">
        <v>238</v>
      </c>
      <c r="HK17" s="7" t="s">
        <v>238</v>
      </c>
      <c r="HO17" s="7" t="s">
        <v>238</v>
      </c>
      <c r="HP17" s="7" t="s">
        <v>238</v>
      </c>
      <c r="HT17" s="7" t="s">
        <v>446</v>
      </c>
      <c r="HU17" s="7" t="s">
        <v>239</v>
      </c>
      <c r="HV17" s="13" t="s">
        <v>447</v>
      </c>
      <c r="HW17" s="7" t="s">
        <v>448</v>
      </c>
      <c r="HX17" s="7" t="s">
        <v>239</v>
      </c>
    </row>
    <row r="18" spans="1:628" ht="50.1" customHeight="1">
      <c r="A18" s="6" t="s">
        <v>449</v>
      </c>
      <c r="B18" s="6" t="s">
        <v>236</v>
      </c>
      <c r="C18" s="6"/>
      <c r="D18" s="6" t="s">
        <v>237</v>
      </c>
      <c r="G18" s="6" t="s">
        <v>238</v>
      </c>
      <c r="H18" s="6"/>
      <c r="I18" s="6"/>
      <c r="J18" s="6"/>
      <c r="K18" s="6"/>
      <c r="L18" s="6" t="s">
        <v>238</v>
      </c>
      <c r="M18" s="6" t="s">
        <v>238</v>
      </c>
      <c r="N18" s="6" t="s">
        <v>238</v>
      </c>
      <c r="O18" s="6" t="s">
        <v>238</v>
      </c>
      <c r="P18" s="6"/>
      <c r="Q18" s="6"/>
      <c r="R18" s="6"/>
      <c r="S18" s="6"/>
      <c r="U18" s="6" t="s">
        <v>239</v>
      </c>
      <c r="V18" s="7" t="s">
        <v>294</v>
      </c>
      <c r="W18" s="6" t="s">
        <v>295</v>
      </c>
      <c r="X18" s="7" t="s">
        <v>450</v>
      </c>
      <c r="Y18" s="7">
        <v>2009</v>
      </c>
      <c r="AA18" s="6" t="s">
        <v>238</v>
      </c>
      <c r="AB18" s="6"/>
      <c r="AC18" s="6"/>
      <c r="AD18" s="6"/>
      <c r="AE18" s="6"/>
      <c r="AF18" s="6"/>
      <c r="AG18" s="6"/>
      <c r="AI18" s="7" t="s">
        <v>246</v>
      </c>
      <c r="AK18" s="7" t="s">
        <v>298</v>
      </c>
      <c r="AM18" s="6" t="s">
        <v>386</v>
      </c>
      <c r="AN18" s="7" t="s">
        <v>451</v>
      </c>
      <c r="AO18" s="7" t="s">
        <v>241</v>
      </c>
      <c r="AP18" s="7" t="s">
        <v>452</v>
      </c>
      <c r="AQ18" s="7" t="s">
        <v>282</v>
      </c>
      <c r="AR18" s="7" t="s">
        <v>364</v>
      </c>
      <c r="AT18" s="7" t="s">
        <v>284</v>
      </c>
      <c r="AV18" s="7" t="s">
        <v>239</v>
      </c>
      <c r="AW18" s="7" t="s">
        <v>239</v>
      </c>
      <c r="AY18" s="7" t="s">
        <v>239</v>
      </c>
      <c r="AZ18" s="7" t="s">
        <v>239</v>
      </c>
      <c r="BB18" s="6"/>
      <c r="BC18" s="6"/>
      <c r="BD18" s="6"/>
      <c r="BE18" s="6" t="s">
        <v>238</v>
      </c>
      <c r="BF18" s="6"/>
      <c r="BG18" s="6"/>
      <c r="BH18" s="6"/>
      <c r="BI18" s="6"/>
      <c r="BL18" s="6" t="s">
        <v>238</v>
      </c>
      <c r="BM18" s="6"/>
      <c r="BN18" s="6" t="s">
        <v>238</v>
      </c>
      <c r="BO18" s="6"/>
      <c r="BP18" s="6"/>
      <c r="BQ18" s="6"/>
      <c r="BR18" s="6"/>
      <c r="BS18" s="6" t="s">
        <v>453</v>
      </c>
      <c r="BU18" s="6" t="s">
        <v>238</v>
      </c>
      <c r="BV18" s="6"/>
      <c r="BW18" s="6"/>
      <c r="BX18" s="6"/>
      <c r="BZ18" s="7" t="s">
        <v>246</v>
      </c>
      <c r="CB18" s="7" t="s">
        <v>247</v>
      </c>
      <c r="CC18" s="7" t="s">
        <v>454</v>
      </c>
      <c r="CD18" s="7" t="s">
        <v>239</v>
      </c>
      <c r="CE18" s="7" t="s">
        <v>454</v>
      </c>
      <c r="CF18" s="6"/>
      <c r="CG18" s="7" t="s">
        <v>238</v>
      </c>
      <c r="CH18" s="7" t="s">
        <v>238</v>
      </c>
      <c r="CI18" s="6"/>
      <c r="CJ18" s="6" t="s">
        <v>238</v>
      </c>
      <c r="CK18" s="6" t="s">
        <v>238</v>
      </c>
      <c r="CL18" s="6" t="s">
        <v>264</v>
      </c>
      <c r="CM18" s="6" t="s">
        <v>238</v>
      </c>
      <c r="CN18" s="6"/>
      <c r="CO18" s="6"/>
      <c r="CW18" s="7" t="s">
        <v>246</v>
      </c>
      <c r="CX18" s="7" t="s">
        <v>246</v>
      </c>
      <c r="CY18" s="7" t="s">
        <v>249</v>
      </c>
      <c r="DC18" s="6"/>
      <c r="DD18" s="6"/>
      <c r="DE18" s="6"/>
      <c r="DF18" s="6" t="s">
        <v>238</v>
      </c>
      <c r="DJ18" s="7" t="s">
        <v>238</v>
      </c>
      <c r="DR18" s="7" t="s">
        <v>455</v>
      </c>
      <c r="DS18" s="7" t="s">
        <v>239</v>
      </c>
      <c r="DT18" s="7" t="s">
        <v>456</v>
      </c>
      <c r="DU18" s="7" t="s">
        <v>250</v>
      </c>
      <c r="DV18" s="7" t="s">
        <v>239</v>
      </c>
      <c r="DW18" s="7" t="s">
        <v>246</v>
      </c>
      <c r="EI18" s="7" t="s">
        <v>239</v>
      </c>
      <c r="EK18" s="7" t="s">
        <v>238</v>
      </c>
      <c r="EO18" s="7">
        <v>48</v>
      </c>
      <c r="EP18" s="7" t="s">
        <v>239</v>
      </c>
      <c r="EQ18" s="7">
        <v>0</v>
      </c>
      <c r="ER18" s="7" t="s">
        <v>239</v>
      </c>
      <c r="ES18" s="7" t="s">
        <v>341</v>
      </c>
      <c r="EU18" s="7" t="s">
        <v>271</v>
      </c>
      <c r="EX18" s="7" t="s">
        <v>238</v>
      </c>
      <c r="FB18" s="7">
        <v>20</v>
      </c>
      <c r="FC18" s="7">
        <v>20</v>
      </c>
      <c r="FH18" s="7" t="s">
        <v>247</v>
      </c>
      <c r="FI18" s="7" t="s">
        <v>455</v>
      </c>
      <c r="FL18" s="7" t="s">
        <v>238</v>
      </c>
      <c r="FQ18" s="7" t="s">
        <v>774</v>
      </c>
      <c r="FR18" s="7">
        <v>0</v>
      </c>
      <c r="FS18" s="7" t="s">
        <v>239</v>
      </c>
      <c r="FT18" s="7" t="s">
        <v>246</v>
      </c>
      <c r="FU18" s="6" t="s">
        <v>246</v>
      </c>
      <c r="FV18" s="6"/>
      <c r="FW18" s="6"/>
      <c r="FX18" s="6"/>
      <c r="FY18" s="6" t="s">
        <v>238</v>
      </c>
      <c r="FZ18" s="6" t="s">
        <v>238</v>
      </c>
      <c r="GA18" s="6"/>
      <c r="GB18" s="6"/>
      <c r="GD18" s="7" t="s">
        <v>246</v>
      </c>
      <c r="GF18" s="7" t="s">
        <v>246</v>
      </c>
      <c r="GQ18" s="7" t="s">
        <v>239</v>
      </c>
      <c r="GS18" s="7" t="s">
        <v>238</v>
      </c>
      <c r="GT18" s="7" t="s">
        <v>238</v>
      </c>
      <c r="GU18" s="7" t="s">
        <v>238</v>
      </c>
      <c r="GY18" s="7" t="s">
        <v>246</v>
      </c>
      <c r="HC18" s="7" t="s">
        <v>238</v>
      </c>
      <c r="HD18" s="7" t="s">
        <v>238</v>
      </c>
      <c r="HE18" s="7" t="s">
        <v>238</v>
      </c>
      <c r="HH18" s="7" t="s">
        <v>264</v>
      </c>
      <c r="HI18" s="7" t="s">
        <v>238</v>
      </c>
      <c r="HO18" s="7" t="s">
        <v>238</v>
      </c>
      <c r="HP18" s="7" t="s">
        <v>238</v>
      </c>
      <c r="HU18" s="7" t="s">
        <v>246</v>
      </c>
      <c r="HX18" s="7" t="s">
        <v>239</v>
      </c>
    </row>
    <row r="19" spans="1:628" ht="50.1" customHeight="1">
      <c r="A19" s="6" t="s">
        <v>457</v>
      </c>
      <c r="B19" s="6" t="s">
        <v>236</v>
      </c>
      <c r="C19" s="6"/>
      <c r="D19" s="6" t="s">
        <v>237</v>
      </c>
      <c r="G19" s="6" t="s">
        <v>238</v>
      </c>
      <c r="H19" s="6"/>
      <c r="I19" s="6"/>
      <c r="J19" s="6"/>
      <c r="K19" s="6"/>
      <c r="L19" s="6"/>
      <c r="M19" s="6"/>
      <c r="N19" s="6" t="s">
        <v>238</v>
      </c>
      <c r="O19" s="6" t="s">
        <v>238</v>
      </c>
      <c r="P19" s="6" t="s">
        <v>238</v>
      </c>
      <c r="Q19" s="6"/>
      <c r="R19" s="6"/>
      <c r="S19" s="6"/>
      <c r="U19" s="6" t="s">
        <v>239</v>
      </c>
      <c r="V19" s="7" t="s">
        <v>240</v>
      </c>
      <c r="W19" s="6" t="s">
        <v>241</v>
      </c>
      <c r="Y19" s="7">
        <v>2010</v>
      </c>
      <c r="AA19" s="6" t="s">
        <v>238</v>
      </c>
      <c r="AB19" s="6" t="s">
        <v>238</v>
      </c>
      <c r="AC19" s="6"/>
      <c r="AD19" s="6"/>
      <c r="AE19" s="6" t="s">
        <v>264</v>
      </c>
      <c r="AF19" s="6"/>
      <c r="AG19" s="6"/>
      <c r="AH19" s="7" t="s">
        <v>458</v>
      </c>
      <c r="AI19" s="7" t="s">
        <v>239</v>
      </c>
      <c r="AJ19" s="7" t="s">
        <v>1009</v>
      </c>
      <c r="AK19" s="7" t="s">
        <v>298</v>
      </c>
      <c r="AM19" s="6" t="s">
        <v>386</v>
      </c>
      <c r="AO19" s="7" t="s">
        <v>241</v>
      </c>
      <c r="AQ19" s="7" t="s">
        <v>282</v>
      </c>
      <c r="AR19" s="7" t="s">
        <v>364</v>
      </c>
      <c r="AT19" s="7" t="s">
        <v>284</v>
      </c>
      <c r="AV19" s="7" t="s">
        <v>239</v>
      </c>
      <c r="AW19" s="7" t="s">
        <v>246</v>
      </c>
      <c r="AX19" s="7" t="s">
        <v>460</v>
      </c>
      <c r="AY19" s="7" t="s">
        <v>246</v>
      </c>
      <c r="AZ19" s="7" t="s">
        <v>246</v>
      </c>
      <c r="BB19" s="6"/>
      <c r="BC19" s="6" t="s">
        <v>238</v>
      </c>
      <c r="BD19" s="6" t="s">
        <v>238</v>
      </c>
      <c r="BE19" s="6" t="s">
        <v>238</v>
      </c>
      <c r="BF19" s="6" t="s">
        <v>238</v>
      </c>
      <c r="BG19" s="6" t="s">
        <v>238</v>
      </c>
      <c r="BH19" s="6" t="s">
        <v>238</v>
      </c>
      <c r="BI19" s="6" t="s">
        <v>238</v>
      </c>
      <c r="BJ19" s="7" t="s">
        <v>461</v>
      </c>
      <c r="BL19" s="6" t="s">
        <v>238</v>
      </c>
      <c r="BM19" s="6" t="s">
        <v>238</v>
      </c>
      <c r="BN19" s="6" t="s">
        <v>238</v>
      </c>
      <c r="BO19" s="6" t="s">
        <v>238</v>
      </c>
      <c r="BP19" s="6" t="s">
        <v>238</v>
      </c>
      <c r="BQ19" s="6" t="s">
        <v>238</v>
      </c>
      <c r="BR19" s="6" t="s">
        <v>238</v>
      </c>
      <c r="BS19" s="6" t="s">
        <v>462</v>
      </c>
      <c r="BU19" s="6" t="s">
        <v>238</v>
      </c>
      <c r="BV19" s="6" t="s">
        <v>238</v>
      </c>
      <c r="BW19" s="6" t="s">
        <v>238</v>
      </c>
      <c r="BX19" s="6"/>
      <c r="BY19" s="7" t="s">
        <v>463</v>
      </c>
      <c r="BZ19" s="7" t="s">
        <v>246</v>
      </c>
      <c r="CB19" s="7" t="s">
        <v>268</v>
      </c>
      <c r="CD19" s="7" t="s">
        <v>246</v>
      </c>
      <c r="CF19" s="6"/>
      <c r="CG19" s="7" t="s">
        <v>238</v>
      </c>
      <c r="CI19" s="6"/>
      <c r="CJ19" s="6" t="s">
        <v>238</v>
      </c>
      <c r="CK19" s="6"/>
      <c r="CL19" s="6"/>
      <c r="CM19" s="6" t="s">
        <v>238</v>
      </c>
      <c r="CN19" s="6"/>
      <c r="CO19" s="6"/>
      <c r="CP19" s="7" t="s">
        <v>238</v>
      </c>
      <c r="CS19" s="7" t="s">
        <v>238</v>
      </c>
      <c r="CV19" s="7" t="s">
        <v>464</v>
      </c>
      <c r="CW19" s="7" t="s">
        <v>239</v>
      </c>
      <c r="CX19" s="7" t="s">
        <v>239</v>
      </c>
      <c r="CY19" s="7" t="s">
        <v>286</v>
      </c>
      <c r="DB19" s="7" t="s">
        <v>238</v>
      </c>
      <c r="DC19" s="6" t="s">
        <v>238</v>
      </c>
      <c r="DD19" s="6" t="s">
        <v>238</v>
      </c>
      <c r="DE19" s="6"/>
      <c r="DF19" s="6"/>
      <c r="DH19" s="7" t="s">
        <v>465</v>
      </c>
      <c r="DJ19" s="7" t="s">
        <v>238</v>
      </c>
      <c r="DK19" s="7" t="s">
        <v>238</v>
      </c>
      <c r="DS19" s="7" t="s">
        <v>246</v>
      </c>
      <c r="DU19" s="7" t="s">
        <v>427</v>
      </c>
      <c r="DV19" s="7" t="s">
        <v>239</v>
      </c>
      <c r="DW19" s="7" t="s">
        <v>239</v>
      </c>
      <c r="DY19" s="7" t="s">
        <v>238</v>
      </c>
      <c r="EG19" s="7" t="s">
        <v>269</v>
      </c>
      <c r="EH19" s="7" t="s">
        <v>466</v>
      </c>
      <c r="EI19" s="7" t="s">
        <v>239</v>
      </c>
      <c r="EK19" s="7" t="s">
        <v>238</v>
      </c>
      <c r="EM19" s="7" t="s">
        <v>238</v>
      </c>
      <c r="EO19" s="7" t="s">
        <v>305</v>
      </c>
      <c r="EP19" s="7" t="s">
        <v>239</v>
      </c>
      <c r="EQ19" s="7" t="s">
        <v>467</v>
      </c>
      <c r="ER19" s="7" t="s">
        <v>901</v>
      </c>
      <c r="ES19" s="7" t="s">
        <v>270</v>
      </c>
      <c r="EU19" s="7" t="s">
        <v>256</v>
      </c>
      <c r="EX19" s="7" t="s">
        <v>238</v>
      </c>
      <c r="EY19" s="7" t="s">
        <v>238</v>
      </c>
      <c r="FB19" s="7">
        <v>20</v>
      </c>
      <c r="FC19" s="7">
        <v>20</v>
      </c>
      <c r="FD19" s="7" t="s">
        <v>290</v>
      </c>
      <c r="FE19" s="7" t="s">
        <v>290</v>
      </c>
      <c r="FF19" s="7">
        <v>20</v>
      </c>
      <c r="FH19" s="7" t="s">
        <v>258</v>
      </c>
      <c r="FL19" s="7" t="s">
        <v>238</v>
      </c>
      <c r="FM19" s="7" t="s">
        <v>238</v>
      </c>
      <c r="FN19" s="7" t="s">
        <v>238</v>
      </c>
      <c r="FP19" s="7" t="s">
        <v>468</v>
      </c>
      <c r="FQ19" s="7" t="s">
        <v>239</v>
      </c>
      <c r="FR19" s="7" t="s">
        <v>305</v>
      </c>
      <c r="FS19" s="7" t="s">
        <v>239</v>
      </c>
      <c r="FT19" s="7" t="s">
        <v>246</v>
      </c>
      <c r="FU19" s="6" t="s">
        <v>239</v>
      </c>
      <c r="FV19" s="6"/>
      <c r="FW19" s="6" t="s">
        <v>238</v>
      </c>
      <c r="FX19" s="6"/>
      <c r="FY19" s="6" t="s">
        <v>238</v>
      </c>
      <c r="FZ19" s="6" t="s">
        <v>238</v>
      </c>
      <c r="GA19" s="6"/>
      <c r="GB19" s="6"/>
      <c r="GC19" s="7" t="s">
        <v>469</v>
      </c>
      <c r="GD19" s="7" t="s">
        <v>246</v>
      </c>
      <c r="GF19" s="7" t="s">
        <v>246</v>
      </c>
      <c r="GQ19" s="7" t="s">
        <v>239</v>
      </c>
      <c r="GS19" s="7" t="s">
        <v>238</v>
      </c>
      <c r="GT19" s="7" t="s">
        <v>238</v>
      </c>
      <c r="GU19" s="7" t="s">
        <v>238</v>
      </c>
      <c r="GX19" s="7" t="s">
        <v>470</v>
      </c>
      <c r="GY19" s="7" t="s">
        <v>275</v>
      </c>
      <c r="HC19" s="7" t="s">
        <v>238</v>
      </c>
      <c r="HD19" s="7" t="s">
        <v>238</v>
      </c>
      <c r="HH19" s="7" t="s">
        <v>264</v>
      </c>
      <c r="HI19" s="7" t="s">
        <v>238</v>
      </c>
      <c r="HJ19" s="7" t="s">
        <v>238</v>
      </c>
      <c r="HM19" s="7" t="s">
        <v>238</v>
      </c>
      <c r="HO19" s="7" t="s">
        <v>238</v>
      </c>
      <c r="HU19" s="7" t="s">
        <v>246</v>
      </c>
      <c r="HV19" s="7" t="s">
        <v>471</v>
      </c>
      <c r="HX19" s="7" t="s">
        <v>239</v>
      </c>
    </row>
    <row r="20" spans="1:628" ht="50.1" customHeight="1">
      <c r="A20" s="6" t="s">
        <v>472</v>
      </c>
      <c r="B20" s="6" t="s">
        <v>236</v>
      </c>
      <c r="C20" s="6"/>
      <c r="D20" s="6" t="s">
        <v>237</v>
      </c>
      <c r="G20" s="6" t="s">
        <v>238</v>
      </c>
      <c r="H20" s="6"/>
      <c r="I20" s="6"/>
      <c r="J20" s="6"/>
      <c r="K20" s="6"/>
      <c r="L20" s="6"/>
      <c r="M20" s="6"/>
      <c r="N20" s="6"/>
      <c r="O20" s="6" t="s">
        <v>238</v>
      </c>
      <c r="P20" s="6"/>
      <c r="Q20" s="6" t="s">
        <v>238</v>
      </c>
      <c r="R20" s="6"/>
      <c r="S20" s="6"/>
      <c r="U20" s="6" t="s">
        <v>239</v>
      </c>
      <c r="V20" s="7" t="s">
        <v>294</v>
      </c>
      <c r="W20" s="6" t="s">
        <v>295</v>
      </c>
      <c r="X20" s="7" t="s">
        <v>473</v>
      </c>
      <c r="Y20" s="7" t="s">
        <v>474</v>
      </c>
      <c r="AA20" s="6"/>
      <c r="AB20" s="6"/>
      <c r="AC20" s="6"/>
      <c r="AD20" s="6"/>
      <c r="AE20" s="6" t="s">
        <v>238</v>
      </c>
      <c r="AF20" s="6"/>
      <c r="AG20" s="6"/>
      <c r="AH20" s="7" t="s">
        <v>475</v>
      </c>
      <c r="AI20" s="7" t="s">
        <v>239</v>
      </c>
      <c r="AJ20" s="7" t="s">
        <v>476</v>
      </c>
      <c r="AK20" s="7" t="s">
        <v>281</v>
      </c>
      <c r="AM20" s="6" t="s">
        <v>386</v>
      </c>
      <c r="AO20" s="7" t="s">
        <v>241</v>
      </c>
      <c r="AQ20" s="7" t="s">
        <v>320</v>
      </c>
      <c r="AR20" s="7" t="s">
        <v>247</v>
      </c>
      <c r="AS20" s="7" t="s">
        <v>477</v>
      </c>
      <c r="AT20" s="7" t="s">
        <v>435</v>
      </c>
      <c r="AU20" s="7" t="s">
        <v>478</v>
      </c>
      <c r="AV20" s="7" t="s">
        <v>241</v>
      </c>
      <c r="AW20" s="7" t="s">
        <v>239</v>
      </c>
      <c r="AY20" s="7" t="s">
        <v>239</v>
      </c>
      <c r="AZ20" s="7" t="s">
        <v>246</v>
      </c>
      <c r="BB20" s="6" t="s">
        <v>238</v>
      </c>
      <c r="BC20" s="6"/>
      <c r="BD20" s="6"/>
      <c r="BE20" s="6"/>
      <c r="BF20" s="6"/>
      <c r="BG20" s="6"/>
      <c r="BH20" s="6"/>
      <c r="BI20" s="6"/>
      <c r="BL20" s="6"/>
      <c r="BM20" s="6"/>
      <c r="BN20" s="6"/>
      <c r="BO20" s="6"/>
      <c r="BP20" s="6"/>
      <c r="BQ20" s="6"/>
      <c r="BR20" s="6"/>
      <c r="BS20" s="6" t="s">
        <v>305</v>
      </c>
      <c r="BU20" s="6"/>
      <c r="BV20" s="6"/>
      <c r="BW20" s="6"/>
      <c r="BX20" s="6" t="s">
        <v>238</v>
      </c>
      <c r="BZ20" s="7" t="s">
        <v>246</v>
      </c>
      <c r="CB20" s="7" t="s">
        <v>365</v>
      </c>
      <c r="CD20" s="7" t="s">
        <v>239</v>
      </c>
      <c r="CE20" s="7" t="s">
        <v>479</v>
      </c>
      <c r="CF20" s="6"/>
      <c r="CI20" s="6"/>
      <c r="CJ20" s="6" t="s">
        <v>238</v>
      </c>
      <c r="CK20" s="6"/>
      <c r="CL20" s="6"/>
      <c r="CM20" s="6"/>
      <c r="CN20" s="6"/>
      <c r="CO20" s="6"/>
      <c r="CV20" s="7" t="s">
        <v>480</v>
      </c>
      <c r="CW20" s="7" t="s">
        <v>239</v>
      </c>
      <c r="CX20" s="7" t="s">
        <v>246</v>
      </c>
      <c r="CY20" s="7" t="s">
        <v>249</v>
      </c>
      <c r="DC20" s="6"/>
      <c r="DD20" s="6"/>
      <c r="DE20" s="6"/>
      <c r="DF20" s="6" t="s">
        <v>238</v>
      </c>
      <c r="DS20" s="7" t="s">
        <v>246</v>
      </c>
      <c r="DU20" s="7" t="s">
        <v>287</v>
      </c>
      <c r="DV20" s="7" t="s">
        <v>246</v>
      </c>
      <c r="DW20" s="7" t="s">
        <v>246</v>
      </c>
      <c r="EG20" s="7" t="s">
        <v>246</v>
      </c>
      <c r="EI20" s="7" t="s">
        <v>239</v>
      </c>
      <c r="EM20" s="7" t="s">
        <v>238</v>
      </c>
      <c r="EO20" s="7" t="s">
        <v>481</v>
      </c>
      <c r="EP20" s="7" t="s">
        <v>239</v>
      </c>
      <c r="EQ20" s="7" t="s">
        <v>481</v>
      </c>
      <c r="ER20" s="7" t="s">
        <v>239</v>
      </c>
      <c r="ES20" s="7" t="s">
        <v>270</v>
      </c>
      <c r="EU20" s="7" t="s">
        <v>256</v>
      </c>
      <c r="EX20" s="7" t="s">
        <v>238</v>
      </c>
      <c r="FB20" s="7">
        <v>20</v>
      </c>
      <c r="FC20" s="7">
        <v>20</v>
      </c>
      <c r="FD20" s="7">
        <v>20</v>
      </c>
      <c r="FE20" s="7" t="s">
        <v>342</v>
      </c>
      <c r="FF20" s="7" t="s">
        <v>342</v>
      </c>
      <c r="FH20" s="7" t="s">
        <v>247</v>
      </c>
      <c r="FI20" s="7" t="s">
        <v>1001</v>
      </c>
      <c r="FL20" s="7" t="s">
        <v>238</v>
      </c>
      <c r="FQ20" s="7" t="s">
        <v>246</v>
      </c>
      <c r="FR20" s="7" t="s">
        <v>481</v>
      </c>
      <c r="FS20" s="7" t="s">
        <v>239</v>
      </c>
      <c r="FT20" s="7" t="s">
        <v>246</v>
      </c>
      <c r="FU20" s="6" t="s">
        <v>246</v>
      </c>
      <c r="FV20" s="6"/>
      <c r="FW20" s="6"/>
      <c r="FX20" s="6"/>
      <c r="FY20" s="6"/>
      <c r="FZ20" s="6"/>
      <c r="GA20" s="6"/>
      <c r="GB20" s="6"/>
      <c r="GD20" s="7" t="s">
        <v>246</v>
      </c>
      <c r="GF20" s="7" t="s">
        <v>246</v>
      </c>
      <c r="GQ20" s="7" t="s">
        <v>239</v>
      </c>
      <c r="GS20" s="7" t="s">
        <v>238</v>
      </c>
      <c r="GT20" s="7" t="s">
        <v>238</v>
      </c>
      <c r="GU20" s="7" t="s">
        <v>238</v>
      </c>
      <c r="GY20" s="7" t="s">
        <v>246</v>
      </c>
      <c r="HD20" s="7" t="s">
        <v>238</v>
      </c>
      <c r="HK20" s="7" t="s">
        <v>238</v>
      </c>
      <c r="HO20" s="7" t="s">
        <v>238</v>
      </c>
      <c r="HP20" s="7" t="s">
        <v>238</v>
      </c>
      <c r="HU20" s="7" t="s">
        <v>246</v>
      </c>
      <c r="HX20" s="7" t="s">
        <v>239</v>
      </c>
    </row>
    <row r="21" spans="1:628" ht="50.1" customHeight="1">
      <c r="A21" s="6" t="s">
        <v>964</v>
      </c>
      <c r="B21" s="6" t="s">
        <v>236</v>
      </c>
      <c r="C21" s="6"/>
      <c r="D21" s="6" t="s">
        <v>237</v>
      </c>
      <c r="G21" s="6" t="s">
        <v>238</v>
      </c>
      <c r="H21" s="6"/>
      <c r="I21" s="6"/>
      <c r="J21" s="6"/>
      <c r="K21" s="6"/>
      <c r="L21" s="6"/>
      <c r="M21" s="6"/>
      <c r="N21" s="6" t="s">
        <v>238</v>
      </c>
      <c r="O21" s="6" t="s">
        <v>238</v>
      </c>
      <c r="P21" s="6"/>
      <c r="Q21" s="6" t="s">
        <v>238</v>
      </c>
      <c r="R21" s="6"/>
      <c r="S21" s="6"/>
      <c r="U21" s="6" t="s">
        <v>246</v>
      </c>
      <c r="V21" s="7" t="s">
        <v>294</v>
      </c>
      <c r="W21" s="6" t="s">
        <v>246</v>
      </c>
      <c r="Y21" s="8">
        <v>39083</v>
      </c>
      <c r="AA21" s="6"/>
      <c r="AB21" s="6"/>
      <c r="AC21" s="6" t="s">
        <v>238</v>
      </c>
      <c r="AD21" s="6"/>
      <c r="AE21" s="6"/>
      <c r="AF21" s="6" t="s">
        <v>238</v>
      </c>
      <c r="AG21" s="6" t="s">
        <v>238</v>
      </c>
      <c r="AH21" s="7" t="s">
        <v>483</v>
      </c>
      <c r="AI21" s="7" t="s">
        <v>239</v>
      </c>
      <c r="AJ21" s="7" t="s">
        <v>484</v>
      </c>
      <c r="AK21" s="7" t="s">
        <v>298</v>
      </c>
      <c r="AM21" s="6" t="s">
        <v>386</v>
      </c>
      <c r="AO21" s="7" t="s">
        <v>241</v>
      </c>
      <c r="AQ21" s="7" t="s">
        <v>246</v>
      </c>
      <c r="AR21" s="7" t="s">
        <v>241</v>
      </c>
      <c r="AT21" s="7" t="s">
        <v>241</v>
      </c>
      <c r="AV21" s="7" t="s">
        <v>241</v>
      </c>
      <c r="AW21" s="7" t="s">
        <v>239</v>
      </c>
      <c r="AY21" s="7" t="s">
        <v>246</v>
      </c>
      <c r="AZ21" s="7" t="s">
        <v>239</v>
      </c>
      <c r="BB21" s="6"/>
      <c r="BC21" s="6" t="s">
        <v>238</v>
      </c>
      <c r="BD21" s="6"/>
      <c r="BE21" s="6"/>
      <c r="BF21" s="6" t="s">
        <v>238</v>
      </c>
      <c r="BG21" s="6"/>
      <c r="BH21" s="6"/>
      <c r="BI21" s="6"/>
      <c r="BL21" s="6" t="s">
        <v>238</v>
      </c>
      <c r="BM21" s="6"/>
      <c r="BN21" s="6"/>
      <c r="BO21" s="6" t="s">
        <v>238</v>
      </c>
      <c r="BP21" s="6"/>
      <c r="BQ21" s="6"/>
      <c r="BR21" s="6"/>
      <c r="BS21" s="6"/>
      <c r="BU21" s="6"/>
      <c r="BV21" s="6" t="s">
        <v>238</v>
      </c>
      <c r="BW21" s="6"/>
      <c r="BX21" s="6"/>
      <c r="BZ21" s="7" t="s">
        <v>246</v>
      </c>
      <c r="CB21" s="7" t="s">
        <v>365</v>
      </c>
      <c r="CD21" s="7" t="s">
        <v>239</v>
      </c>
      <c r="CE21" s="7" t="s">
        <v>485</v>
      </c>
      <c r="CF21" s="6"/>
      <c r="CG21" s="7" t="s">
        <v>238</v>
      </c>
      <c r="CI21" s="6"/>
      <c r="CJ21" s="6" t="s">
        <v>238</v>
      </c>
      <c r="CK21" s="6"/>
      <c r="CL21" s="6"/>
      <c r="CM21" s="6"/>
      <c r="CN21" s="6"/>
      <c r="CO21" s="6"/>
      <c r="CW21" s="7" t="s">
        <v>246</v>
      </c>
      <c r="CX21" s="7" t="s">
        <v>246</v>
      </c>
      <c r="CY21" s="7" t="s">
        <v>249</v>
      </c>
      <c r="DC21" s="6"/>
      <c r="DD21" s="6"/>
      <c r="DE21" s="6"/>
      <c r="DF21" s="6" t="s">
        <v>238</v>
      </c>
      <c r="DJ21" s="7" t="s">
        <v>238</v>
      </c>
      <c r="DS21" s="7" t="s">
        <v>246</v>
      </c>
      <c r="DU21" s="7" t="s">
        <v>250</v>
      </c>
      <c r="DV21" s="7" t="s">
        <v>246</v>
      </c>
      <c r="DW21" s="7" t="s">
        <v>239</v>
      </c>
      <c r="DZ21" s="7" t="s">
        <v>238</v>
      </c>
      <c r="EG21" s="7" t="s">
        <v>246</v>
      </c>
      <c r="EI21" s="7" t="s">
        <v>246</v>
      </c>
      <c r="EP21" s="7" t="s">
        <v>239</v>
      </c>
      <c r="EQ21" s="7" t="s">
        <v>486</v>
      </c>
      <c r="ER21" s="7" t="s">
        <v>239</v>
      </c>
      <c r="ES21" s="7" t="s">
        <v>270</v>
      </c>
      <c r="EU21" s="7" t="s">
        <v>271</v>
      </c>
      <c r="EX21" s="7" t="s">
        <v>238</v>
      </c>
      <c r="EY21" s="7" t="s">
        <v>238</v>
      </c>
      <c r="FB21" s="7" t="s">
        <v>487</v>
      </c>
      <c r="FC21" s="7" t="s">
        <v>487</v>
      </c>
      <c r="FF21" s="7" t="s">
        <v>487</v>
      </c>
      <c r="FL21" s="7" t="s">
        <v>238</v>
      </c>
      <c r="FQ21" s="7" t="s">
        <v>246</v>
      </c>
      <c r="FR21" s="7" t="s">
        <v>488</v>
      </c>
      <c r="FS21" s="7" t="s">
        <v>246</v>
      </c>
      <c r="FT21" s="7" t="s">
        <v>246</v>
      </c>
      <c r="FU21" s="6" t="s">
        <v>246</v>
      </c>
      <c r="FV21" s="6"/>
      <c r="FW21" s="6"/>
      <c r="FX21" s="6"/>
      <c r="FY21" s="6"/>
      <c r="FZ21" s="6"/>
      <c r="GA21" s="6"/>
      <c r="GB21" s="6"/>
      <c r="GD21" s="7" t="s">
        <v>246</v>
      </c>
      <c r="GF21" s="7" t="s">
        <v>246</v>
      </c>
      <c r="GQ21" s="7" t="s">
        <v>246</v>
      </c>
      <c r="HH21" s="7" t="s">
        <v>264</v>
      </c>
      <c r="HI21" s="7" t="s">
        <v>238</v>
      </c>
      <c r="HJ21" s="7" t="s">
        <v>238</v>
      </c>
      <c r="HO21" s="7" t="s">
        <v>238</v>
      </c>
      <c r="HU21" s="7" t="s">
        <v>246</v>
      </c>
      <c r="HX21" s="7" t="s">
        <v>239</v>
      </c>
    </row>
    <row r="22" spans="1:628" ht="50.1" customHeight="1">
      <c r="A22" s="6" t="s">
        <v>489</v>
      </c>
      <c r="B22" s="6" t="s">
        <v>236</v>
      </c>
      <c r="C22" s="6"/>
      <c r="D22" s="6" t="s">
        <v>237</v>
      </c>
      <c r="G22" s="6" t="s">
        <v>238</v>
      </c>
      <c r="H22" s="6"/>
      <c r="I22" s="6"/>
      <c r="J22" s="6"/>
      <c r="K22" s="6"/>
      <c r="L22" s="6"/>
      <c r="M22" s="6" t="s">
        <v>238</v>
      </c>
      <c r="N22" s="6" t="s">
        <v>238</v>
      </c>
      <c r="O22" s="6" t="s">
        <v>238</v>
      </c>
      <c r="P22" s="6"/>
      <c r="Q22" s="6"/>
      <c r="R22" s="6"/>
      <c r="S22" s="6"/>
      <c r="U22" s="6" t="s">
        <v>246</v>
      </c>
      <c r="V22" s="7" t="s">
        <v>294</v>
      </c>
      <c r="W22" s="6" t="s">
        <v>295</v>
      </c>
      <c r="Y22" s="12">
        <v>40269</v>
      </c>
      <c r="AA22" s="6"/>
      <c r="AB22" s="6" t="s">
        <v>238</v>
      </c>
      <c r="AC22" s="6"/>
      <c r="AD22" s="6"/>
      <c r="AE22" s="6"/>
      <c r="AF22" s="6" t="s">
        <v>238</v>
      </c>
      <c r="AG22" s="6"/>
      <c r="AH22" s="7" t="s">
        <v>490</v>
      </c>
      <c r="AI22" s="7" t="s">
        <v>239</v>
      </c>
      <c r="AJ22" s="7" t="s">
        <v>491</v>
      </c>
      <c r="AK22" s="7" t="s">
        <v>298</v>
      </c>
      <c r="AM22" s="6" t="s">
        <v>281</v>
      </c>
      <c r="AN22" s="7" t="s">
        <v>492</v>
      </c>
      <c r="AQ22" s="7" t="s">
        <v>282</v>
      </c>
      <c r="AR22" s="7" t="s">
        <v>247</v>
      </c>
      <c r="AS22" s="7" t="s">
        <v>493</v>
      </c>
      <c r="AT22" s="7" t="s">
        <v>494</v>
      </c>
      <c r="AV22" s="7" t="s">
        <v>239</v>
      </c>
      <c r="AW22" s="7" t="s">
        <v>239</v>
      </c>
      <c r="AY22" s="7" t="s">
        <v>239</v>
      </c>
      <c r="AZ22" s="7" t="s">
        <v>246</v>
      </c>
      <c r="BB22" s="6" t="s">
        <v>238</v>
      </c>
      <c r="BC22" s="6"/>
      <c r="BD22" s="6"/>
      <c r="BE22" s="6"/>
      <c r="BF22" s="6"/>
      <c r="BG22" s="6"/>
      <c r="BH22" s="6"/>
      <c r="BI22" s="6"/>
      <c r="BL22" s="6"/>
      <c r="BM22" s="6"/>
      <c r="BN22" s="6"/>
      <c r="BO22" s="6"/>
      <c r="BP22" s="6"/>
      <c r="BQ22" s="6"/>
      <c r="BR22" s="6"/>
      <c r="BS22" s="6"/>
      <c r="BU22" s="6"/>
      <c r="BV22" s="6"/>
      <c r="BW22" s="6"/>
      <c r="BX22" s="6"/>
      <c r="BZ22" s="7" t="s">
        <v>246</v>
      </c>
      <c r="CB22" s="7" t="s">
        <v>285</v>
      </c>
      <c r="CD22" s="7" t="s">
        <v>246</v>
      </c>
      <c r="CF22" s="6"/>
      <c r="CG22" s="7" t="s">
        <v>264</v>
      </c>
      <c r="CI22" s="6" t="s">
        <v>264</v>
      </c>
      <c r="CJ22" s="6"/>
      <c r="CK22" s="6"/>
      <c r="CL22" s="6"/>
      <c r="CM22" s="6"/>
      <c r="CN22" s="6"/>
      <c r="CO22" s="6"/>
      <c r="CW22" s="7" t="s">
        <v>246</v>
      </c>
      <c r="CX22" s="7" t="s">
        <v>241</v>
      </c>
      <c r="CY22" s="7" t="s">
        <v>249</v>
      </c>
      <c r="DC22" s="6"/>
      <c r="DD22" s="6"/>
      <c r="DE22" s="6"/>
      <c r="DF22" s="6"/>
      <c r="DS22" s="7" t="s">
        <v>246</v>
      </c>
      <c r="DU22" s="7" t="s">
        <v>250</v>
      </c>
      <c r="DV22" s="7" t="s">
        <v>246</v>
      </c>
      <c r="DW22" s="7" t="s">
        <v>239</v>
      </c>
      <c r="EG22" s="7" t="s">
        <v>774</v>
      </c>
      <c r="EH22" s="7" t="s">
        <v>495</v>
      </c>
      <c r="EI22" s="7" t="s">
        <v>246</v>
      </c>
      <c r="EP22" s="7" t="s">
        <v>239</v>
      </c>
      <c r="EQ22" s="7">
        <v>0</v>
      </c>
      <c r="ER22" s="7" t="s">
        <v>239</v>
      </c>
      <c r="ES22" s="7" t="s">
        <v>254</v>
      </c>
      <c r="ET22" s="7" t="s">
        <v>496</v>
      </c>
      <c r="EU22" s="7" t="s">
        <v>271</v>
      </c>
      <c r="FL22" s="7" t="s">
        <v>238</v>
      </c>
      <c r="FM22" s="7" t="s">
        <v>238</v>
      </c>
      <c r="FR22" s="7" t="s">
        <v>497</v>
      </c>
      <c r="FS22" s="7" t="s">
        <v>273</v>
      </c>
      <c r="FT22" s="7" t="s">
        <v>246</v>
      </c>
      <c r="FU22" s="6" t="s">
        <v>239</v>
      </c>
      <c r="FV22" s="6"/>
      <c r="FW22" s="6" t="s">
        <v>238</v>
      </c>
      <c r="FX22" s="6"/>
      <c r="FY22" s="6" t="s">
        <v>238</v>
      </c>
      <c r="FZ22" s="6"/>
      <c r="GA22" s="6"/>
      <c r="GB22" s="6"/>
      <c r="GD22" s="7" t="s">
        <v>246</v>
      </c>
      <c r="GF22" s="7" t="s">
        <v>246</v>
      </c>
      <c r="GQ22" s="7" t="s">
        <v>246</v>
      </c>
      <c r="HK22" s="7" t="s">
        <v>238</v>
      </c>
      <c r="HM22" s="7" t="s">
        <v>238</v>
      </c>
      <c r="HO22" s="7" t="s">
        <v>238</v>
      </c>
      <c r="HU22" s="7" t="s">
        <v>246</v>
      </c>
    </row>
    <row r="23" spans="1:628" ht="50.1" customHeight="1">
      <c r="A23" s="6" t="s">
        <v>498</v>
      </c>
      <c r="B23" s="6" t="s">
        <v>236</v>
      </c>
      <c r="C23" s="6"/>
      <c r="D23" s="6" t="s">
        <v>237</v>
      </c>
      <c r="G23" s="6" t="s">
        <v>238</v>
      </c>
      <c r="H23" s="6"/>
      <c r="I23" s="6"/>
      <c r="J23" s="6"/>
      <c r="K23" s="6"/>
      <c r="L23" s="6"/>
      <c r="M23" s="6"/>
      <c r="N23" s="6"/>
      <c r="O23" s="6" t="s">
        <v>238</v>
      </c>
      <c r="P23" s="6"/>
      <c r="Q23" s="6"/>
      <c r="R23" s="6"/>
      <c r="S23" s="6"/>
      <c r="U23" s="6" t="s">
        <v>239</v>
      </c>
      <c r="V23" s="7" t="s">
        <v>240</v>
      </c>
      <c r="W23" s="6" t="s">
        <v>241</v>
      </c>
      <c r="Y23" s="7">
        <v>2010</v>
      </c>
      <c r="AA23" s="6" t="s">
        <v>238</v>
      </c>
      <c r="AB23" s="6"/>
      <c r="AC23" s="6"/>
      <c r="AD23" s="6"/>
      <c r="AE23" s="6"/>
      <c r="AF23" s="6" t="s">
        <v>238</v>
      </c>
      <c r="AG23" s="6"/>
      <c r="AI23" s="7" t="s">
        <v>246</v>
      </c>
      <c r="AK23" s="7" t="s">
        <v>298</v>
      </c>
      <c r="AM23" s="6" t="s">
        <v>386</v>
      </c>
      <c r="AO23" s="7" t="s">
        <v>241</v>
      </c>
      <c r="AQ23" s="7" t="s">
        <v>413</v>
      </c>
      <c r="AR23" s="7" t="s">
        <v>364</v>
      </c>
      <c r="AT23" s="7" t="s">
        <v>284</v>
      </c>
      <c r="AV23" s="7" t="s">
        <v>239</v>
      </c>
      <c r="AW23" s="7" t="s">
        <v>239</v>
      </c>
      <c r="AY23" s="7" t="s">
        <v>239</v>
      </c>
      <c r="AZ23" s="7" t="s">
        <v>239</v>
      </c>
      <c r="BB23" s="6"/>
      <c r="BC23" s="6"/>
      <c r="BD23" s="6"/>
      <c r="BE23" s="6"/>
      <c r="BF23" s="6"/>
      <c r="BG23" s="6"/>
      <c r="BH23" s="6"/>
      <c r="BI23" s="6"/>
      <c r="BL23" s="6"/>
      <c r="BM23" s="6"/>
      <c r="BN23" s="6"/>
      <c r="BO23" s="6"/>
      <c r="BP23" s="6"/>
      <c r="BQ23" s="6"/>
      <c r="BR23" s="6"/>
      <c r="BS23" s="6"/>
      <c r="BU23" s="6"/>
      <c r="BV23" s="6"/>
      <c r="BW23" s="6"/>
      <c r="BX23" s="6" t="s">
        <v>238</v>
      </c>
      <c r="BZ23" s="7" t="s">
        <v>246</v>
      </c>
      <c r="CB23" s="7" t="s">
        <v>285</v>
      </c>
      <c r="CD23" s="7" t="s">
        <v>239</v>
      </c>
      <c r="CE23" s="7" t="s">
        <v>499</v>
      </c>
      <c r="CF23" s="6"/>
      <c r="CG23" s="7" t="s">
        <v>238</v>
      </c>
      <c r="CI23" s="6"/>
      <c r="CJ23" s="6" t="s">
        <v>238</v>
      </c>
      <c r="CK23" s="6"/>
      <c r="CL23" s="6"/>
      <c r="CM23" s="6" t="s">
        <v>238</v>
      </c>
      <c r="CN23" s="6"/>
      <c r="CO23" s="6"/>
      <c r="CW23" s="7" t="s">
        <v>239</v>
      </c>
      <c r="CX23" s="7" t="s">
        <v>246</v>
      </c>
      <c r="DC23" s="6"/>
      <c r="DD23" s="6"/>
      <c r="DE23" s="6"/>
      <c r="DF23" s="6"/>
      <c r="DJ23" s="7" t="s">
        <v>238</v>
      </c>
      <c r="DS23" s="7" t="s">
        <v>246</v>
      </c>
      <c r="DU23" s="7" t="s">
        <v>427</v>
      </c>
      <c r="DV23" s="7" t="s">
        <v>239</v>
      </c>
      <c r="DW23" s="7" t="s">
        <v>239</v>
      </c>
      <c r="EB23" s="7" t="s">
        <v>238</v>
      </c>
      <c r="EC23" s="7" t="s">
        <v>238</v>
      </c>
      <c r="EG23" s="7" t="s">
        <v>246</v>
      </c>
      <c r="EI23" s="7" t="s">
        <v>246</v>
      </c>
      <c r="EP23" s="7" t="s">
        <v>246</v>
      </c>
      <c r="ER23" s="7" t="s">
        <v>239</v>
      </c>
      <c r="ES23" s="7" t="s">
        <v>270</v>
      </c>
      <c r="EU23" s="7" t="s">
        <v>256</v>
      </c>
      <c r="EX23" s="7" t="s">
        <v>238</v>
      </c>
      <c r="FL23" s="7" t="s">
        <v>238</v>
      </c>
      <c r="FQ23" s="7" t="s">
        <v>273</v>
      </c>
      <c r="FR23" s="7" t="s">
        <v>305</v>
      </c>
      <c r="FS23" s="7" t="s">
        <v>273</v>
      </c>
      <c r="FT23" s="7" t="s">
        <v>246</v>
      </c>
      <c r="FU23" s="6" t="s">
        <v>239</v>
      </c>
      <c r="FV23" s="6"/>
      <c r="FW23" s="6"/>
      <c r="FX23" s="6"/>
      <c r="FY23" s="6"/>
      <c r="FZ23" s="6"/>
      <c r="GA23" s="6" t="s">
        <v>238</v>
      </c>
      <c r="GB23" s="6"/>
      <c r="GD23" s="7" t="s">
        <v>246</v>
      </c>
      <c r="GF23" s="7" t="s">
        <v>246</v>
      </c>
      <c r="GQ23" s="7" t="s">
        <v>246</v>
      </c>
      <c r="GW23" s="7" t="s">
        <v>238</v>
      </c>
      <c r="GY23" s="7" t="s">
        <v>241</v>
      </c>
      <c r="HF23" s="7" t="s">
        <v>238</v>
      </c>
      <c r="HK23" s="7" t="s">
        <v>238</v>
      </c>
      <c r="HM23" s="7" t="s">
        <v>238</v>
      </c>
      <c r="HU23" s="7" t="s">
        <v>246</v>
      </c>
      <c r="HX23" s="7" t="s">
        <v>239</v>
      </c>
    </row>
    <row r="24" spans="1:628" ht="50.1" customHeight="1">
      <c r="A24" s="6" t="s">
        <v>500</v>
      </c>
      <c r="B24" s="6" t="s">
        <v>236</v>
      </c>
      <c r="C24" s="6"/>
      <c r="D24" s="6" t="s">
        <v>922</v>
      </c>
      <c r="E24" s="7" t="s">
        <v>501</v>
      </c>
      <c r="G24" s="6"/>
      <c r="H24" s="6" t="s">
        <v>238</v>
      </c>
      <c r="I24" s="6" t="s">
        <v>238</v>
      </c>
      <c r="J24" s="6"/>
      <c r="K24" s="6"/>
      <c r="L24" s="6"/>
      <c r="M24" s="6" t="s">
        <v>264</v>
      </c>
      <c r="N24" s="6"/>
      <c r="O24" s="6"/>
      <c r="P24" s="6"/>
      <c r="Q24" s="6" t="s">
        <v>238</v>
      </c>
      <c r="R24" s="6"/>
      <c r="S24" s="6"/>
      <c r="U24" s="6" t="s">
        <v>239</v>
      </c>
      <c r="V24" s="7" t="s">
        <v>294</v>
      </c>
      <c r="W24" s="6" t="s">
        <v>295</v>
      </c>
      <c r="X24" s="7" t="s">
        <v>502</v>
      </c>
      <c r="Y24" s="12">
        <v>40179</v>
      </c>
      <c r="AA24" s="6" t="s">
        <v>238</v>
      </c>
      <c r="AB24" s="6" t="s">
        <v>238</v>
      </c>
      <c r="AC24" s="6"/>
      <c r="AD24" s="6" t="s">
        <v>238</v>
      </c>
      <c r="AE24" s="6"/>
      <c r="AF24" s="6"/>
      <c r="AG24" s="6"/>
      <c r="AH24" s="7" t="s">
        <v>503</v>
      </c>
      <c r="AI24" s="7" t="s">
        <v>246</v>
      </c>
      <c r="AK24" s="7" t="s">
        <v>281</v>
      </c>
      <c r="AM24" s="6" t="s">
        <v>266</v>
      </c>
      <c r="AN24" s="7" t="s">
        <v>342</v>
      </c>
      <c r="AO24" s="7" t="s">
        <v>239</v>
      </c>
      <c r="AP24" s="7" t="s">
        <v>504</v>
      </c>
      <c r="AQ24" s="7" t="s">
        <v>282</v>
      </c>
      <c r="AR24" s="7" t="s">
        <v>247</v>
      </c>
      <c r="AS24" s="7" t="s">
        <v>505</v>
      </c>
      <c r="AT24" s="7" t="s">
        <v>284</v>
      </c>
      <c r="AV24" s="7" t="s">
        <v>239</v>
      </c>
      <c r="AW24" s="7" t="s">
        <v>239</v>
      </c>
      <c r="AY24" s="7" t="s">
        <v>239</v>
      </c>
      <c r="AZ24" s="7" t="s">
        <v>239</v>
      </c>
      <c r="BB24" s="6"/>
      <c r="BC24" s="6" t="s">
        <v>238</v>
      </c>
      <c r="BD24" s="6"/>
      <c r="BE24" s="6"/>
      <c r="BF24" s="6"/>
      <c r="BG24" s="6"/>
      <c r="BH24" s="6"/>
      <c r="BI24" s="6"/>
      <c r="BL24" s="6" t="s">
        <v>238</v>
      </c>
      <c r="BM24" s="6"/>
      <c r="BN24" s="6"/>
      <c r="BO24" s="6"/>
      <c r="BP24" s="6"/>
      <c r="BQ24" s="6"/>
      <c r="BR24" s="6"/>
      <c r="BS24" s="6"/>
      <c r="BU24" s="6" t="s">
        <v>238</v>
      </c>
      <c r="BV24" s="6"/>
      <c r="BW24" s="6" t="s">
        <v>238</v>
      </c>
      <c r="BX24" s="6"/>
      <c r="BZ24" s="7" t="s">
        <v>246</v>
      </c>
      <c r="CB24" s="7" t="s">
        <v>268</v>
      </c>
      <c r="CD24" s="7" t="s">
        <v>239</v>
      </c>
      <c r="CF24" s="6"/>
      <c r="CG24" s="7" t="s">
        <v>238</v>
      </c>
      <c r="CI24" s="6"/>
      <c r="CJ24" s="6" t="s">
        <v>238</v>
      </c>
      <c r="CK24" s="6"/>
      <c r="CL24" s="6"/>
      <c r="CM24" s="6" t="s">
        <v>238</v>
      </c>
      <c r="CN24" s="6"/>
      <c r="CO24" s="6" t="s">
        <v>264</v>
      </c>
      <c r="CW24" s="7" t="s">
        <v>246</v>
      </c>
      <c r="CX24" s="7" t="s">
        <v>246</v>
      </c>
      <c r="CY24" s="7" t="s">
        <v>249</v>
      </c>
      <c r="CZ24" s="7" t="s">
        <v>342</v>
      </c>
      <c r="DC24" s="6"/>
      <c r="DD24" s="6"/>
      <c r="DE24" s="6"/>
      <c r="DF24" s="6" t="s">
        <v>238</v>
      </c>
      <c r="DH24" s="7" t="s">
        <v>342</v>
      </c>
      <c r="DR24" s="7" t="s">
        <v>342</v>
      </c>
      <c r="DS24" s="7" t="s">
        <v>246</v>
      </c>
      <c r="DU24" s="7" t="s">
        <v>250</v>
      </c>
      <c r="DV24" s="7" t="s">
        <v>246</v>
      </c>
      <c r="DW24" s="7" t="s">
        <v>246</v>
      </c>
      <c r="EG24" s="7" t="s">
        <v>774</v>
      </c>
      <c r="EI24" s="7" t="s">
        <v>239</v>
      </c>
      <c r="EM24" s="7" t="s">
        <v>264</v>
      </c>
      <c r="EN24" s="7" t="s">
        <v>506</v>
      </c>
      <c r="EO24" s="7">
        <v>0</v>
      </c>
      <c r="EP24" s="7" t="s">
        <v>239</v>
      </c>
      <c r="EQ24" s="7">
        <v>0</v>
      </c>
      <c r="ER24" s="7" t="s">
        <v>239</v>
      </c>
      <c r="ES24" s="7" t="s">
        <v>270</v>
      </c>
      <c r="EU24" s="7" t="s">
        <v>256</v>
      </c>
      <c r="EX24" s="7" t="s">
        <v>238</v>
      </c>
      <c r="EY24" s="7" t="s">
        <v>238</v>
      </c>
      <c r="EZ24" s="7" t="s">
        <v>238</v>
      </c>
      <c r="FB24" s="43">
        <v>20</v>
      </c>
      <c r="FC24" s="7">
        <v>20</v>
      </c>
      <c r="FD24" s="7">
        <v>20</v>
      </c>
      <c r="FE24" s="7">
        <v>20</v>
      </c>
      <c r="FF24" s="7">
        <v>20</v>
      </c>
      <c r="FH24" s="7" t="s">
        <v>247</v>
      </c>
      <c r="FI24" s="7" t="s">
        <v>342</v>
      </c>
      <c r="FL24" s="7" t="s">
        <v>238</v>
      </c>
      <c r="FQ24" s="7" t="s">
        <v>774</v>
      </c>
      <c r="FR24" s="7" t="s">
        <v>507</v>
      </c>
      <c r="FS24" s="7" t="s">
        <v>239</v>
      </c>
      <c r="FT24" s="7" t="s">
        <v>246</v>
      </c>
      <c r="FU24" s="6" t="s">
        <v>246</v>
      </c>
      <c r="FV24" s="6"/>
      <c r="FW24" s="6"/>
      <c r="FX24" s="6"/>
      <c r="FY24" s="6"/>
      <c r="FZ24" s="6"/>
      <c r="GA24" s="6"/>
      <c r="GB24" s="6"/>
      <c r="GC24" s="7" t="s">
        <v>342</v>
      </c>
      <c r="GD24" s="7" t="s">
        <v>246</v>
      </c>
      <c r="GF24" s="7" t="s">
        <v>246</v>
      </c>
      <c r="GP24" s="7" t="s">
        <v>342</v>
      </c>
      <c r="GQ24" s="7" t="s">
        <v>239</v>
      </c>
      <c r="GS24" s="7" t="s">
        <v>238</v>
      </c>
      <c r="GT24" s="7" t="s">
        <v>238</v>
      </c>
      <c r="GU24" s="7" t="s">
        <v>238</v>
      </c>
      <c r="GV24" s="7" t="s">
        <v>238</v>
      </c>
      <c r="GY24" s="7" t="s">
        <v>246</v>
      </c>
      <c r="HB24" s="7" t="s">
        <v>238</v>
      </c>
      <c r="HC24" s="7" t="s">
        <v>238</v>
      </c>
      <c r="HD24" s="7" t="s">
        <v>238</v>
      </c>
      <c r="HK24" s="7" t="s">
        <v>238</v>
      </c>
      <c r="HM24" s="7" t="s">
        <v>238</v>
      </c>
      <c r="HO24" s="7" t="s">
        <v>238</v>
      </c>
      <c r="HT24" s="7" t="s">
        <v>508</v>
      </c>
      <c r="HU24" s="7" t="s">
        <v>239</v>
      </c>
      <c r="HX24" s="7" t="s">
        <v>239</v>
      </c>
      <c r="HY24" s="7" t="s">
        <v>509</v>
      </c>
    </row>
    <row r="25" spans="1:628" ht="50.1" customHeight="1">
      <c r="A25" s="6" t="s">
        <v>510</v>
      </c>
      <c r="B25" s="6" t="s">
        <v>236</v>
      </c>
      <c r="C25" s="6"/>
      <c r="D25" s="6" t="s">
        <v>922</v>
      </c>
      <c r="E25" s="7" t="s">
        <v>511</v>
      </c>
      <c r="F25" s="7" t="s">
        <v>264</v>
      </c>
      <c r="G25" s="6"/>
      <c r="H25" s="6"/>
      <c r="I25" s="6"/>
      <c r="J25" s="6" t="s">
        <v>512</v>
      </c>
      <c r="K25" s="6"/>
      <c r="L25" s="6" t="s">
        <v>264</v>
      </c>
      <c r="M25" s="6"/>
      <c r="N25" s="6"/>
      <c r="O25" s="6"/>
      <c r="P25" s="6"/>
      <c r="Q25" s="6"/>
      <c r="R25" s="6"/>
      <c r="S25" s="6" t="s">
        <v>238</v>
      </c>
      <c r="T25" s="7" t="s">
        <v>513</v>
      </c>
      <c r="U25" s="6" t="s">
        <v>246</v>
      </c>
      <c r="V25" s="7" t="s">
        <v>294</v>
      </c>
      <c r="W25" s="6" t="s">
        <v>987</v>
      </c>
      <c r="Y25" s="8">
        <v>40543</v>
      </c>
      <c r="AA25" s="6"/>
      <c r="AB25" s="6" t="s">
        <v>238</v>
      </c>
      <c r="AC25" s="6"/>
      <c r="AD25" s="6" t="s">
        <v>264</v>
      </c>
      <c r="AE25" s="6"/>
      <c r="AF25" s="6"/>
      <c r="AG25" s="6"/>
      <c r="AH25" s="7" t="s">
        <v>514</v>
      </c>
      <c r="AI25" s="7" t="s">
        <v>239</v>
      </c>
      <c r="AJ25" s="7" t="s">
        <v>515</v>
      </c>
      <c r="AK25" s="7" t="s">
        <v>978</v>
      </c>
      <c r="AL25" s="7" t="s">
        <v>516</v>
      </c>
      <c r="AM25" s="6" t="s">
        <v>281</v>
      </c>
      <c r="AN25" s="7" t="s">
        <v>517</v>
      </c>
      <c r="AO25" s="7" t="s">
        <v>239</v>
      </c>
      <c r="AP25" s="7" t="s">
        <v>518</v>
      </c>
      <c r="AQ25" s="7" t="s">
        <v>282</v>
      </c>
      <c r="AR25" s="7" t="s">
        <v>247</v>
      </c>
      <c r="AS25" s="7" t="s">
        <v>519</v>
      </c>
      <c r="AT25" s="7" t="s">
        <v>999</v>
      </c>
      <c r="AU25" s="7" t="s">
        <v>520</v>
      </c>
      <c r="AV25" s="7" t="s">
        <v>246</v>
      </c>
      <c r="AW25" s="7" t="s">
        <v>239</v>
      </c>
      <c r="AY25" s="7" t="s">
        <v>239</v>
      </c>
      <c r="AZ25" s="7" t="s">
        <v>239</v>
      </c>
      <c r="BB25" s="6"/>
      <c r="BC25" s="6" t="s">
        <v>238</v>
      </c>
      <c r="BD25" s="6" t="s">
        <v>238</v>
      </c>
      <c r="BE25" s="6" t="s">
        <v>238</v>
      </c>
      <c r="BF25" s="6"/>
      <c r="BG25" s="6"/>
      <c r="BH25" s="6" t="s">
        <v>238</v>
      </c>
      <c r="BI25" s="6"/>
      <c r="BL25" s="6" t="s">
        <v>238</v>
      </c>
      <c r="BM25" s="6" t="s">
        <v>238</v>
      </c>
      <c r="BN25" s="6" t="s">
        <v>238</v>
      </c>
      <c r="BO25" s="6"/>
      <c r="BP25" s="6"/>
      <c r="BQ25" s="6" t="s">
        <v>238</v>
      </c>
      <c r="BR25" s="6"/>
      <c r="BS25" s="6"/>
      <c r="BU25" s="6"/>
      <c r="BV25" s="6"/>
      <c r="BW25" s="6" t="s">
        <v>238</v>
      </c>
      <c r="BX25" s="6"/>
      <c r="BZ25" s="7" t="s">
        <v>246</v>
      </c>
      <c r="CB25" s="7" t="s">
        <v>247</v>
      </c>
      <c r="CC25" s="7" t="s">
        <v>521</v>
      </c>
      <c r="CD25" s="7" t="s">
        <v>246</v>
      </c>
      <c r="CF25" s="6"/>
      <c r="CI25" s="6"/>
      <c r="CJ25" s="6"/>
      <c r="CK25" s="6"/>
      <c r="CL25" s="6"/>
      <c r="CM25" s="6" t="s">
        <v>238</v>
      </c>
      <c r="CN25" s="6" t="s">
        <v>238</v>
      </c>
      <c r="CO25" s="6" t="s">
        <v>264</v>
      </c>
      <c r="CW25" s="7" t="s">
        <v>239</v>
      </c>
      <c r="CX25" s="7" t="s">
        <v>246</v>
      </c>
      <c r="DC25" s="6"/>
      <c r="DD25" s="6"/>
      <c r="DE25" s="6"/>
      <c r="DF25" s="6"/>
      <c r="DJ25" s="7" t="s">
        <v>238</v>
      </c>
      <c r="DK25" s="7" t="s">
        <v>238</v>
      </c>
      <c r="DS25" s="7" t="s">
        <v>239</v>
      </c>
      <c r="DT25" s="7" t="s">
        <v>522</v>
      </c>
      <c r="DU25" s="7" t="s">
        <v>427</v>
      </c>
      <c r="DV25" s="7" t="s">
        <v>239</v>
      </c>
      <c r="DW25" s="7" t="s">
        <v>239</v>
      </c>
      <c r="ED25" s="7" t="s">
        <v>238</v>
      </c>
      <c r="EG25" s="7" t="s">
        <v>246</v>
      </c>
      <c r="EI25" s="7" t="s">
        <v>239</v>
      </c>
      <c r="EM25" s="7" t="s">
        <v>264</v>
      </c>
      <c r="EN25" s="7" t="s">
        <v>523</v>
      </c>
      <c r="EO25" s="7" t="s">
        <v>524</v>
      </c>
      <c r="EP25" s="7" t="s">
        <v>239</v>
      </c>
      <c r="EQ25" s="7" t="s">
        <v>525</v>
      </c>
      <c r="ER25" s="7" t="s">
        <v>239</v>
      </c>
      <c r="ES25" s="7" t="s">
        <v>254</v>
      </c>
      <c r="ET25" s="7" t="s">
        <v>526</v>
      </c>
      <c r="EU25" s="7" t="s">
        <v>247</v>
      </c>
      <c r="EV25" s="7" t="s">
        <v>527</v>
      </c>
      <c r="EX25" s="7" t="s">
        <v>238</v>
      </c>
      <c r="EY25" s="7" t="s">
        <v>238</v>
      </c>
      <c r="FB25" s="7" t="s">
        <v>528</v>
      </c>
      <c r="FC25" s="7" t="s">
        <v>528</v>
      </c>
      <c r="FD25" s="7" t="s">
        <v>528</v>
      </c>
      <c r="FE25" s="7" t="s">
        <v>528</v>
      </c>
      <c r="FF25" s="7" t="s">
        <v>259</v>
      </c>
      <c r="FH25" s="7" t="s">
        <v>247</v>
      </c>
      <c r="FI25" s="7" t="s">
        <v>529</v>
      </c>
      <c r="FL25" s="7" t="s">
        <v>238</v>
      </c>
      <c r="FN25" s="7" t="s">
        <v>238</v>
      </c>
      <c r="FO25" s="7" t="s">
        <v>238</v>
      </c>
      <c r="FP25" s="7" t="s">
        <v>530</v>
      </c>
      <c r="FQ25" s="7" t="s">
        <v>246</v>
      </c>
      <c r="FR25" s="7" t="s">
        <v>531</v>
      </c>
      <c r="FS25" s="7" t="s">
        <v>246</v>
      </c>
      <c r="FT25" s="7" t="s">
        <v>239</v>
      </c>
      <c r="FU25" s="6" t="s">
        <v>239</v>
      </c>
      <c r="FV25" s="6"/>
      <c r="FW25" s="6" t="s">
        <v>238</v>
      </c>
      <c r="FX25" s="6"/>
      <c r="FY25" s="6"/>
      <c r="FZ25" s="6"/>
      <c r="GA25" s="6"/>
      <c r="GB25" s="6"/>
      <c r="GD25" s="7" t="s">
        <v>246</v>
      </c>
      <c r="GF25" s="7" t="s">
        <v>246</v>
      </c>
      <c r="GQ25" s="7" t="s">
        <v>239</v>
      </c>
      <c r="GS25" s="7" t="s">
        <v>238</v>
      </c>
      <c r="GT25" s="7" t="s">
        <v>238</v>
      </c>
      <c r="GU25" s="7" t="s">
        <v>238</v>
      </c>
      <c r="GV25" s="7" t="s">
        <v>238</v>
      </c>
      <c r="GY25" s="7" t="s">
        <v>246</v>
      </c>
      <c r="HC25" s="7" t="s">
        <v>238</v>
      </c>
      <c r="HD25" s="7" t="s">
        <v>238</v>
      </c>
      <c r="HH25" s="7" t="s">
        <v>264</v>
      </c>
      <c r="HI25" s="7" t="s">
        <v>238</v>
      </c>
      <c r="HN25" s="7" t="s">
        <v>238</v>
      </c>
      <c r="HO25" s="7" t="s">
        <v>238</v>
      </c>
      <c r="HQ25" s="7" t="s">
        <v>238</v>
      </c>
      <c r="HU25" s="7" t="s">
        <v>239</v>
      </c>
      <c r="HV25" s="7" t="s">
        <v>532</v>
      </c>
      <c r="HW25" s="7" t="s">
        <v>533</v>
      </c>
      <c r="HX25" s="7" t="s">
        <v>239</v>
      </c>
    </row>
    <row r="26" spans="1:628" ht="50.1" customHeight="1">
      <c r="A26" s="6" t="s">
        <v>534</v>
      </c>
      <c r="B26" s="6" t="s">
        <v>236</v>
      </c>
      <c r="C26" s="6"/>
      <c r="D26" s="6" t="s">
        <v>237</v>
      </c>
      <c r="G26" s="6" t="s">
        <v>238</v>
      </c>
      <c r="H26" s="6" t="s">
        <v>238</v>
      </c>
      <c r="I26" s="6"/>
      <c r="J26" s="6"/>
      <c r="K26" s="6"/>
      <c r="L26" s="6" t="s">
        <v>238</v>
      </c>
      <c r="M26" s="6" t="s">
        <v>238</v>
      </c>
      <c r="N26" s="6" t="s">
        <v>238</v>
      </c>
      <c r="O26" s="6" t="s">
        <v>238</v>
      </c>
      <c r="P26" s="6" t="s">
        <v>238</v>
      </c>
      <c r="Q26" s="6" t="s">
        <v>238</v>
      </c>
      <c r="R26" s="6" t="s">
        <v>238</v>
      </c>
      <c r="S26" s="6" t="s">
        <v>264</v>
      </c>
      <c r="T26" s="7" t="s">
        <v>535</v>
      </c>
      <c r="U26" s="6" t="s">
        <v>239</v>
      </c>
      <c r="V26" s="7" t="s">
        <v>240</v>
      </c>
      <c r="W26" s="6" t="s">
        <v>241</v>
      </c>
      <c r="Y26" s="17">
        <v>40179</v>
      </c>
      <c r="AA26" s="6"/>
      <c r="AB26" s="6"/>
      <c r="AC26" s="6"/>
      <c r="AD26" s="6"/>
      <c r="AE26" s="6" t="s">
        <v>238</v>
      </c>
      <c r="AF26" s="6"/>
      <c r="AG26" s="6"/>
      <c r="AH26" s="7" t="s">
        <v>536</v>
      </c>
      <c r="AI26" s="7" t="s">
        <v>246</v>
      </c>
      <c r="AK26" s="7" t="s">
        <v>298</v>
      </c>
      <c r="AM26" s="6" t="s">
        <v>281</v>
      </c>
      <c r="AO26" s="7" t="s">
        <v>241</v>
      </c>
      <c r="AQ26" s="7" t="s">
        <v>282</v>
      </c>
      <c r="AR26" s="7" t="s">
        <v>283</v>
      </c>
      <c r="AT26" s="7" t="s">
        <v>435</v>
      </c>
      <c r="AU26" s="7" t="s">
        <v>537</v>
      </c>
      <c r="AV26" s="7" t="s">
        <v>239</v>
      </c>
      <c r="AW26" s="7" t="s">
        <v>239</v>
      </c>
      <c r="AY26" s="7" t="s">
        <v>239</v>
      </c>
      <c r="AZ26" s="7" t="s">
        <v>239</v>
      </c>
      <c r="BB26" s="6"/>
      <c r="BC26" s="6" t="s">
        <v>238</v>
      </c>
      <c r="BD26" s="6" t="s">
        <v>238</v>
      </c>
      <c r="BE26" s="6" t="s">
        <v>238</v>
      </c>
      <c r="BF26" s="6"/>
      <c r="BG26" s="6"/>
      <c r="BH26" s="6" t="s">
        <v>238</v>
      </c>
      <c r="BI26" s="6"/>
      <c r="BL26" s="6" t="s">
        <v>238</v>
      </c>
      <c r="BM26" s="6" t="s">
        <v>238</v>
      </c>
      <c r="BN26" s="6" t="s">
        <v>238</v>
      </c>
      <c r="BO26" s="6"/>
      <c r="BP26" s="6"/>
      <c r="BQ26" s="6" t="s">
        <v>238</v>
      </c>
      <c r="BR26" s="6"/>
      <c r="BS26" s="6"/>
      <c r="BU26" s="6" t="s">
        <v>238</v>
      </c>
      <c r="BV26" s="6"/>
      <c r="BW26" s="6"/>
      <c r="BX26" s="6"/>
      <c r="BZ26" s="7" t="s">
        <v>246</v>
      </c>
      <c r="CB26" s="7" t="s">
        <v>268</v>
      </c>
      <c r="CD26" s="7" t="s">
        <v>246</v>
      </c>
      <c r="CF26" s="6"/>
      <c r="CG26" s="7" t="s">
        <v>238</v>
      </c>
      <c r="CI26" s="6"/>
      <c r="CJ26" s="6" t="s">
        <v>238</v>
      </c>
      <c r="CK26" s="6" t="s">
        <v>238</v>
      </c>
      <c r="CL26" s="6" t="s">
        <v>238</v>
      </c>
      <c r="CM26" s="6" t="s">
        <v>238</v>
      </c>
      <c r="CN26" s="6"/>
      <c r="CO26" s="6"/>
      <c r="CW26" s="7" t="s">
        <v>246</v>
      </c>
      <c r="CX26" s="7" t="s">
        <v>246</v>
      </c>
      <c r="CY26" s="7" t="s">
        <v>249</v>
      </c>
      <c r="DC26" s="6"/>
      <c r="DD26" s="6"/>
      <c r="DE26" s="6"/>
      <c r="DF26" s="6" t="s">
        <v>238</v>
      </c>
      <c r="DJ26" s="7" t="s">
        <v>238</v>
      </c>
      <c r="DK26" s="7" t="s">
        <v>238</v>
      </c>
      <c r="DN26" s="7" t="s">
        <v>238</v>
      </c>
      <c r="DO26" s="7" t="s">
        <v>238</v>
      </c>
      <c r="DP26" s="7" t="s">
        <v>238</v>
      </c>
      <c r="DS26" s="7" t="s">
        <v>239</v>
      </c>
      <c r="DT26" s="7" t="s">
        <v>538</v>
      </c>
      <c r="DU26" s="7" t="s">
        <v>427</v>
      </c>
      <c r="DV26" s="7" t="s">
        <v>239</v>
      </c>
      <c r="DW26" s="7" t="s">
        <v>239</v>
      </c>
      <c r="DY26" s="7" t="s">
        <v>238</v>
      </c>
      <c r="EB26" s="7" t="s">
        <v>238</v>
      </c>
      <c r="EG26" s="7" t="s">
        <v>269</v>
      </c>
      <c r="EH26" s="7" t="s">
        <v>539</v>
      </c>
      <c r="EI26" s="7" t="s">
        <v>239</v>
      </c>
      <c r="EK26" s="7" t="s">
        <v>238</v>
      </c>
      <c r="EM26" s="7" t="s">
        <v>238</v>
      </c>
      <c r="EO26" s="7">
        <v>154</v>
      </c>
      <c r="EP26" s="7" t="s">
        <v>239</v>
      </c>
      <c r="EQ26" s="7" t="s">
        <v>305</v>
      </c>
      <c r="ER26" s="7" t="s">
        <v>239</v>
      </c>
      <c r="ES26" s="7" t="s">
        <v>254</v>
      </c>
      <c r="ET26" s="7" t="s">
        <v>540</v>
      </c>
      <c r="EU26" s="7" t="s">
        <v>271</v>
      </c>
      <c r="EX26" s="7" t="s">
        <v>238</v>
      </c>
      <c r="EY26" s="7" t="s">
        <v>238</v>
      </c>
      <c r="EZ26" s="7" t="s">
        <v>238</v>
      </c>
      <c r="FB26" s="7" t="s">
        <v>541</v>
      </c>
      <c r="FC26" s="7" t="s">
        <v>542</v>
      </c>
      <c r="FD26" s="7" t="s">
        <v>543</v>
      </c>
      <c r="FE26" s="7" t="s">
        <v>543</v>
      </c>
      <c r="FF26" s="7" t="s">
        <v>543</v>
      </c>
      <c r="FG26" s="7" t="s">
        <v>543</v>
      </c>
      <c r="FH26" s="7" t="s">
        <v>258</v>
      </c>
      <c r="FL26" s="7" t="s">
        <v>238</v>
      </c>
      <c r="FN26" s="7" t="s">
        <v>238</v>
      </c>
      <c r="FP26" s="7" t="s">
        <v>544</v>
      </c>
      <c r="FQ26" s="7" t="s">
        <v>239</v>
      </c>
      <c r="FR26" s="7" t="s">
        <v>305</v>
      </c>
      <c r="FS26" s="7" t="s">
        <v>239</v>
      </c>
      <c r="FT26" s="7" t="s">
        <v>239</v>
      </c>
      <c r="FU26" s="6" t="s">
        <v>239</v>
      </c>
      <c r="FV26" s="6"/>
      <c r="FW26" s="6" t="s">
        <v>238</v>
      </c>
      <c r="FX26" s="6"/>
      <c r="FY26" s="6" t="s">
        <v>238</v>
      </c>
      <c r="FZ26" s="6" t="s">
        <v>238</v>
      </c>
      <c r="GA26" s="6"/>
      <c r="GB26" s="6"/>
      <c r="GE26" s="7" t="s">
        <v>545</v>
      </c>
      <c r="GF26" s="7" t="s">
        <v>246</v>
      </c>
      <c r="GQ26" s="7" t="s">
        <v>239</v>
      </c>
      <c r="GS26" s="7" t="s">
        <v>238</v>
      </c>
      <c r="GT26" s="7" t="s">
        <v>238</v>
      </c>
      <c r="GU26" s="7" t="s">
        <v>238</v>
      </c>
      <c r="GV26" s="7" t="s">
        <v>238</v>
      </c>
      <c r="GX26" s="7" t="s">
        <v>546</v>
      </c>
      <c r="GY26" s="7" t="s">
        <v>246</v>
      </c>
      <c r="HD26" s="7" t="s">
        <v>238</v>
      </c>
      <c r="HH26" s="7" t="s">
        <v>264</v>
      </c>
      <c r="HI26" s="7" t="s">
        <v>238</v>
      </c>
      <c r="HM26" s="7" t="s">
        <v>238</v>
      </c>
      <c r="HO26" s="7" t="s">
        <v>238</v>
      </c>
      <c r="HP26" s="7" t="s">
        <v>238</v>
      </c>
      <c r="HQ26" s="7" t="s">
        <v>238</v>
      </c>
      <c r="HU26" s="7" t="s">
        <v>239</v>
      </c>
      <c r="HV26" s="7" t="s">
        <v>547</v>
      </c>
      <c r="HW26" s="7" t="s">
        <v>548</v>
      </c>
      <c r="HX26" s="7" t="s">
        <v>239</v>
      </c>
    </row>
    <row r="27" spans="1:628" s="64" customFormat="1" ht="50.1" customHeight="1">
      <c r="A27" s="60" t="s">
        <v>549</v>
      </c>
      <c r="B27" s="60" t="s">
        <v>236</v>
      </c>
      <c r="C27" s="60"/>
      <c r="D27" s="60" t="s">
        <v>247</v>
      </c>
      <c r="E27" s="61" t="s">
        <v>945</v>
      </c>
      <c r="F27" s="61"/>
      <c r="G27" s="60" t="s">
        <v>238</v>
      </c>
      <c r="H27" s="60" t="s">
        <v>238</v>
      </c>
      <c r="I27" s="60"/>
      <c r="J27" s="60"/>
      <c r="K27" s="60"/>
      <c r="L27" s="60"/>
      <c r="M27" s="60"/>
      <c r="N27" s="60"/>
      <c r="O27" s="60"/>
      <c r="P27" s="60" t="s">
        <v>238</v>
      </c>
      <c r="Q27" s="60"/>
      <c r="R27" s="60"/>
      <c r="S27" s="60" t="s">
        <v>264</v>
      </c>
      <c r="T27" s="61" t="s">
        <v>946</v>
      </c>
      <c r="U27" s="60" t="s">
        <v>239</v>
      </c>
      <c r="V27" s="61" t="s">
        <v>240</v>
      </c>
      <c r="W27" s="60" t="s">
        <v>241</v>
      </c>
      <c r="X27" s="61"/>
      <c r="Y27" s="62" t="s">
        <v>947</v>
      </c>
      <c r="Z27" s="61"/>
      <c r="AA27" s="60"/>
      <c r="AB27" s="60"/>
      <c r="AC27" s="60" t="s">
        <v>238</v>
      </c>
      <c r="AD27" s="60" t="s">
        <v>264</v>
      </c>
      <c r="AE27" s="60"/>
      <c r="AF27" s="60"/>
      <c r="AG27" s="60"/>
      <c r="AH27" s="61" t="s">
        <v>948</v>
      </c>
      <c r="AI27" s="61" t="s">
        <v>239</v>
      </c>
      <c r="AJ27" s="61" t="s">
        <v>949</v>
      </c>
      <c r="AK27" s="61" t="s">
        <v>988</v>
      </c>
      <c r="AL27" s="61"/>
      <c r="AM27" s="60" t="s">
        <v>386</v>
      </c>
      <c r="AN27" s="61" t="s">
        <v>950</v>
      </c>
      <c r="AO27" s="61" t="s">
        <v>239</v>
      </c>
      <c r="AP27" s="61" t="s">
        <v>951</v>
      </c>
      <c r="AQ27" s="61" t="s">
        <v>246</v>
      </c>
      <c r="AR27" s="61" t="s">
        <v>241</v>
      </c>
      <c r="AS27" s="61"/>
      <c r="AT27" s="61" t="s">
        <v>241</v>
      </c>
      <c r="AU27" s="61"/>
      <c r="AV27" s="61" t="s">
        <v>241</v>
      </c>
      <c r="AW27" s="61" t="s">
        <v>246</v>
      </c>
      <c r="AX27" s="7" t="s">
        <v>952</v>
      </c>
      <c r="AY27" s="61" t="s">
        <v>246</v>
      </c>
      <c r="AZ27" s="61" t="s">
        <v>239</v>
      </c>
      <c r="BA27" s="61"/>
      <c r="BB27" s="60"/>
      <c r="BC27" s="60" t="s">
        <v>238</v>
      </c>
      <c r="BD27" s="60" t="s">
        <v>238</v>
      </c>
      <c r="BE27" s="60" t="s">
        <v>238</v>
      </c>
      <c r="BF27" s="60" t="s">
        <v>238</v>
      </c>
      <c r="BG27" s="60" t="s">
        <v>238</v>
      </c>
      <c r="BH27" s="60" t="s">
        <v>238</v>
      </c>
      <c r="BI27" s="60"/>
      <c r="BJ27" s="61"/>
      <c r="BK27" s="61"/>
      <c r="BL27" s="60"/>
      <c r="BM27" s="60"/>
      <c r="BN27" s="60" t="s">
        <v>238</v>
      </c>
      <c r="BO27" s="60" t="s">
        <v>238</v>
      </c>
      <c r="BP27" s="60" t="s">
        <v>238</v>
      </c>
      <c r="BQ27" s="60" t="s">
        <v>238</v>
      </c>
      <c r="BR27" s="60"/>
      <c r="BS27" s="60"/>
      <c r="BT27" s="61"/>
      <c r="BU27" s="60"/>
      <c r="BV27" s="60"/>
      <c r="BW27" s="60" t="s">
        <v>238</v>
      </c>
      <c r="BX27" s="60"/>
      <c r="BY27" s="61"/>
      <c r="BZ27" s="61" t="s">
        <v>246</v>
      </c>
      <c r="CA27" s="61"/>
      <c r="CB27" s="61" t="s">
        <v>302</v>
      </c>
      <c r="CC27" s="61"/>
      <c r="CD27" s="61" t="s">
        <v>246</v>
      </c>
      <c r="CE27" s="61"/>
      <c r="CF27" s="60"/>
      <c r="CG27" s="61"/>
      <c r="CH27" s="61"/>
      <c r="CI27" s="60"/>
      <c r="CJ27" s="60" t="s">
        <v>264</v>
      </c>
      <c r="CK27" s="60" t="s">
        <v>238</v>
      </c>
      <c r="CL27" s="60"/>
      <c r="CM27" s="60" t="s">
        <v>264</v>
      </c>
      <c r="CN27" s="60" t="s">
        <v>238</v>
      </c>
      <c r="CO27" s="60"/>
      <c r="CP27" s="61"/>
      <c r="CQ27" s="61"/>
      <c r="CR27" s="61"/>
      <c r="CS27" s="61"/>
      <c r="CT27" s="61"/>
      <c r="CU27" s="61"/>
      <c r="CV27" s="61" t="s">
        <v>953</v>
      </c>
      <c r="CW27" s="61" t="s">
        <v>239</v>
      </c>
      <c r="CX27" s="61" t="s">
        <v>774</v>
      </c>
      <c r="CY27" s="61" t="s">
        <v>249</v>
      </c>
      <c r="CZ27" s="61"/>
      <c r="DA27" s="61"/>
      <c r="DB27" s="61"/>
      <c r="DC27" s="60"/>
      <c r="DD27" s="60"/>
      <c r="DE27" s="60"/>
      <c r="DF27" s="60" t="s">
        <v>238</v>
      </c>
      <c r="DG27" s="61"/>
      <c r="DH27" s="61"/>
      <c r="DI27" s="61"/>
      <c r="DJ27" s="61" t="s">
        <v>238</v>
      </c>
      <c r="DK27" s="61"/>
      <c r="DL27" s="61"/>
      <c r="DM27" s="61"/>
      <c r="DN27" s="61"/>
      <c r="DO27" s="61"/>
      <c r="DP27" s="61"/>
      <c r="DQ27" s="61"/>
      <c r="DR27" s="61"/>
      <c r="DS27" s="61" t="s">
        <v>239</v>
      </c>
      <c r="DT27" s="61" t="s">
        <v>954</v>
      </c>
      <c r="DU27" s="61"/>
      <c r="DV27" s="61" t="s">
        <v>246</v>
      </c>
      <c r="DW27" s="61" t="s">
        <v>239</v>
      </c>
      <c r="DX27" s="61"/>
      <c r="DY27" s="61"/>
      <c r="DZ27" s="61"/>
      <c r="EA27" s="61"/>
      <c r="EB27" s="61"/>
      <c r="EC27" s="61"/>
      <c r="ED27" s="61" t="s">
        <v>238</v>
      </c>
      <c r="EE27" s="61"/>
      <c r="EF27" s="61"/>
      <c r="EG27" s="61" t="s">
        <v>246</v>
      </c>
      <c r="EH27" s="61"/>
      <c r="EI27" s="61" t="s">
        <v>239</v>
      </c>
      <c r="EJ27" s="61"/>
      <c r="EK27" s="61"/>
      <c r="EL27" s="61"/>
      <c r="EM27" s="61" t="s">
        <v>238</v>
      </c>
      <c r="EN27" s="61"/>
      <c r="EO27" s="61">
        <v>4</v>
      </c>
      <c r="EP27" s="61" t="s">
        <v>239</v>
      </c>
      <c r="EQ27" s="61">
        <v>4</v>
      </c>
      <c r="ER27" s="61" t="s">
        <v>239</v>
      </c>
      <c r="ES27" s="61" t="s">
        <v>254</v>
      </c>
      <c r="ET27" s="61" t="s">
        <v>955</v>
      </c>
      <c r="EU27" s="61" t="s">
        <v>256</v>
      </c>
      <c r="EV27" s="61" t="s">
        <v>956</v>
      </c>
      <c r="EW27" s="61"/>
      <c r="EX27" s="61" t="s">
        <v>238</v>
      </c>
      <c r="EY27" s="61"/>
      <c r="EZ27" s="61"/>
      <c r="FA27" s="61"/>
      <c r="FB27" s="61" t="s">
        <v>957</v>
      </c>
      <c r="FC27" s="61"/>
      <c r="FD27" s="61"/>
      <c r="FE27" s="61"/>
      <c r="FF27" s="61"/>
      <c r="FG27" s="61"/>
      <c r="FH27" s="61"/>
      <c r="FI27" s="61"/>
      <c r="FJ27" s="61"/>
      <c r="FK27" s="61" t="s">
        <v>264</v>
      </c>
      <c r="FL27" s="61"/>
      <c r="FM27" s="61"/>
      <c r="FN27" s="61"/>
      <c r="FO27" s="61"/>
      <c r="FP27" s="61"/>
      <c r="FQ27" s="61"/>
      <c r="FR27" s="61"/>
      <c r="FS27" s="61"/>
      <c r="FT27" s="61" t="s">
        <v>246</v>
      </c>
      <c r="FU27" s="60" t="s">
        <v>239</v>
      </c>
      <c r="FV27" s="60"/>
      <c r="FW27" s="60"/>
      <c r="FX27" s="60"/>
      <c r="FY27" s="60"/>
      <c r="FZ27" s="60"/>
      <c r="GA27" s="60" t="s">
        <v>238</v>
      </c>
      <c r="GB27" s="60"/>
      <c r="GC27" s="61" t="s">
        <v>958</v>
      </c>
      <c r="GD27" s="61" t="s">
        <v>246</v>
      </c>
      <c r="GE27" s="61"/>
      <c r="GF27" s="61" t="s">
        <v>774</v>
      </c>
      <c r="GG27" s="61"/>
      <c r="GH27" s="61"/>
      <c r="GI27" s="61"/>
      <c r="GJ27" s="61"/>
      <c r="GK27" s="61"/>
      <c r="GL27" s="61"/>
      <c r="GM27" s="61"/>
      <c r="GN27" s="61"/>
      <c r="GO27" s="61"/>
      <c r="GP27" s="61" t="s">
        <v>959</v>
      </c>
      <c r="GQ27" s="61" t="s">
        <v>246</v>
      </c>
      <c r="GR27" s="61"/>
      <c r="GS27" s="61"/>
      <c r="GT27" s="61"/>
      <c r="GU27" s="61"/>
      <c r="GV27" s="61"/>
      <c r="GW27" s="61" t="s">
        <v>238</v>
      </c>
      <c r="GX27" s="61"/>
      <c r="GY27" s="61" t="s">
        <v>241</v>
      </c>
      <c r="GZ27" s="61"/>
      <c r="HA27" s="61"/>
      <c r="HB27" s="61"/>
      <c r="HC27" s="61"/>
      <c r="HD27" s="61"/>
      <c r="HE27" s="61"/>
      <c r="HF27" s="61" t="s">
        <v>238</v>
      </c>
      <c r="HG27" s="61"/>
      <c r="HH27" s="61"/>
      <c r="HI27" s="61"/>
      <c r="HJ27" s="61"/>
      <c r="HK27" s="61" t="s">
        <v>238</v>
      </c>
      <c r="HL27" s="61"/>
      <c r="HM27" s="61"/>
      <c r="HN27" s="61"/>
      <c r="HO27" s="61" t="s">
        <v>238</v>
      </c>
      <c r="HP27" s="61"/>
      <c r="HQ27" s="61"/>
      <c r="HR27" s="61"/>
      <c r="HS27" s="61"/>
      <c r="HT27" s="61" t="s">
        <v>508</v>
      </c>
      <c r="HU27" s="61" t="s">
        <v>246</v>
      </c>
      <c r="HV27" s="61" t="s">
        <v>960</v>
      </c>
      <c r="HW27" s="61"/>
      <c r="HX27" s="61"/>
      <c r="HY27" s="61"/>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c r="KJ27" s="63"/>
      <c r="KK27" s="63"/>
      <c r="KL27" s="63"/>
      <c r="KM27" s="63"/>
      <c r="KN27" s="63"/>
      <c r="KO27" s="63"/>
      <c r="KP27" s="63"/>
      <c r="KQ27" s="63"/>
      <c r="KR27" s="63"/>
      <c r="KS27" s="63"/>
      <c r="KT27" s="63"/>
      <c r="KU27" s="63"/>
      <c r="KV27" s="63"/>
      <c r="KW27" s="63"/>
      <c r="KX27" s="63"/>
      <c r="KY27" s="63"/>
      <c r="KZ27" s="63"/>
      <c r="LA27" s="63"/>
      <c r="LB27" s="63"/>
      <c r="LC27" s="63"/>
      <c r="LD27" s="63"/>
      <c r="LE27" s="63"/>
      <c r="LF27" s="63"/>
      <c r="LG27" s="63"/>
      <c r="LH27" s="63"/>
      <c r="LI27" s="63"/>
      <c r="LJ27" s="63"/>
      <c r="LK27" s="63"/>
      <c r="LL27" s="63"/>
      <c r="LM27" s="63"/>
      <c r="LN27" s="63"/>
      <c r="LO27" s="63"/>
      <c r="LP27" s="63"/>
      <c r="LQ27" s="63"/>
      <c r="LR27" s="63"/>
      <c r="LS27" s="63"/>
      <c r="LT27" s="63"/>
      <c r="LU27" s="63"/>
      <c r="LV27" s="63"/>
      <c r="LW27" s="63"/>
      <c r="LX27" s="63"/>
      <c r="LY27" s="63"/>
      <c r="LZ27" s="63"/>
      <c r="MA27" s="63"/>
      <c r="MB27" s="63"/>
      <c r="MC27" s="63"/>
      <c r="MD27" s="63"/>
      <c r="ME27" s="63"/>
      <c r="MF27" s="63"/>
      <c r="MG27" s="63"/>
      <c r="MH27" s="63"/>
      <c r="MI27" s="63"/>
      <c r="MJ27" s="63"/>
      <c r="MK27" s="63"/>
      <c r="ML27" s="63"/>
      <c r="MM27" s="63"/>
      <c r="MN27" s="63"/>
      <c r="MO27" s="63"/>
      <c r="MP27" s="63"/>
      <c r="MQ27" s="63"/>
      <c r="MR27" s="63"/>
      <c r="MS27" s="63"/>
      <c r="MT27" s="63"/>
      <c r="MU27" s="63"/>
      <c r="MV27" s="63"/>
      <c r="MW27" s="63"/>
      <c r="MX27" s="63"/>
      <c r="MY27" s="63"/>
      <c r="MZ27" s="63"/>
      <c r="NA27" s="63"/>
      <c r="NB27" s="63"/>
      <c r="NC27" s="63"/>
      <c r="ND27" s="63"/>
      <c r="NE27" s="63"/>
      <c r="NF27" s="63"/>
      <c r="NG27" s="63"/>
      <c r="NH27" s="63"/>
      <c r="NI27" s="63"/>
      <c r="NJ27" s="63"/>
      <c r="NK27" s="63"/>
      <c r="NL27" s="63"/>
      <c r="NM27" s="63"/>
      <c r="NN27" s="63"/>
      <c r="NO27" s="63"/>
      <c r="NP27" s="63"/>
      <c r="NQ27" s="63"/>
      <c r="NR27" s="63"/>
      <c r="NS27" s="63"/>
      <c r="NT27" s="63"/>
      <c r="NU27" s="63"/>
      <c r="NV27" s="63"/>
      <c r="NW27" s="63"/>
      <c r="NX27" s="63"/>
      <c r="NY27" s="63"/>
      <c r="NZ27" s="63"/>
      <c r="OA27" s="63"/>
      <c r="OB27" s="63"/>
      <c r="OC27" s="63"/>
      <c r="OD27" s="63"/>
      <c r="OE27" s="63"/>
      <c r="OF27" s="63"/>
      <c r="OG27" s="63"/>
      <c r="OH27" s="63"/>
      <c r="OI27" s="63"/>
      <c r="OJ27" s="63"/>
      <c r="OK27" s="63"/>
      <c r="OL27" s="63"/>
      <c r="OM27" s="63"/>
      <c r="ON27" s="63"/>
      <c r="OO27" s="63"/>
      <c r="OP27" s="63"/>
      <c r="OQ27" s="63"/>
      <c r="OR27" s="63"/>
      <c r="OS27" s="63"/>
      <c r="OT27" s="63"/>
      <c r="OU27" s="63"/>
      <c r="OV27" s="63"/>
      <c r="OW27" s="63"/>
      <c r="OX27" s="63"/>
      <c r="OY27" s="63"/>
      <c r="OZ27" s="63"/>
      <c r="PA27" s="63"/>
      <c r="PB27" s="63"/>
      <c r="PC27" s="63"/>
      <c r="PD27" s="63"/>
      <c r="PE27" s="63"/>
      <c r="PF27" s="63"/>
      <c r="PG27" s="63"/>
      <c r="PH27" s="63"/>
      <c r="PI27" s="63"/>
      <c r="PJ27" s="63"/>
      <c r="PK27" s="63"/>
      <c r="PL27" s="63"/>
      <c r="PM27" s="63"/>
      <c r="PN27" s="63"/>
      <c r="PO27" s="63"/>
      <c r="PP27" s="63"/>
      <c r="PQ27" s="63"/>
      <c r="PR27" s="63"/>
      <c r="PS27" s="63"/>
      <c r="PT27" s="63"/>
      <c r="PU27" s="63"/>
      <c r="PV27" s="63"/>
      <c r="PW27" s="63"/>
      <c r="PX27" s="63"/>
      <c r="PY27" s="63"/>
      <c r="PZ27" s="63"/>
      <c r="QA27" s="63"/>
      <c r="QB27" s="63"/>
      <c r="QC27" s="63"/>
      <c r="QD27" s="63"/>
      <c r="QE27" s="63"/>
      <c r="QF27" s="63"/>
      <c r="QG27" s="63"/>
      <c r="QH27" s="63"/>
      <c r="QI27" s="63"/>
      <c r="QJ27" s="63"/>
      <c r="QK27" s="63"/>
      <c r="QL27" s="63"/>
      <c r="QM27" s="63"/>
      <c r="QN27" s="63"/>
      <c r="QO27" s="63"/>
      <c r="QP27" s="63"/>
      <c r="QQ27" s="63"/>
      <c r="QR27" s="63"/>
      <c r="QS27" s="63"/>
      <c r="QT27" s="63"/>
      <c r="QU27" s="63"/>
      <c r="QV27" s="63"/>
      <c r="QW27" s="63"/>
      <c r="QX27" s="63"/>
      <c r="QY27" s="63"/>
      <c r="QZ27" s="63"/>
      <c r="RA27" s="63"/>
      <c r="RB27" s="63"/>
      <c r="RC27" s="63"/>
      <c r="RD27" s="63"/>
      <c r="RE27" s="63"/>
      <c r="RF27" s="63"/>
      <c r="RG27" s="63"/>
      <c r="RH27" s="63"/>
      <c r="RI27" s="63"/>
      <c r="RJ27" s="63"/>
      <c r="RK27" s="63"/>
      <c r="RL27" s="63"/>
      <c r="RM27" s="63"/>
      <c r="RN27" s="63"/>
      <c r="RO27" s="63"/>
      <c r="RP27" s="63"/>
      <c r="RQ27" s="63"/>
      <c r="RR27" s="63"/>
      <c r="RS27" s="63"/>
      <c r="RT27" s="63"/>
      <c r="RU27" s="63"/>
      <c r="RV27" s="63"/>
      <c r="RW27" s="63"/>
      <c r="RX27" s="63"/>
      <c r="RY27" s="63"/>
      <c r="RZ27" s="63"/>
      <c r="SA27" s="63"/>
      <c r="SB27" s="63"/>
      <c r="SC27" s="63"/>
      <c r="SD27" s="63"/>
      <c r="SE27" s="63"/>
      <c r="SF27" s="63"/>
      <c r="SG27" s="63"/>
      <c r="SH27" s="63"/>
      <c r="SI27" s="63"/>
      <c r="SJ27" s="63"/>
      <c r="SK27" s="63"/>
      <c r="SL27" s="63"/>
      <c r="SM27" s="63"/>
      <c r="SN27" s="63"/>
      <c r="SO27" s="63"/>
      <c r="SP27" s="63"/>
      <c r="SQ27" s="63"/>
      <c r="SR27" s="63"/>
      <c r="SS27" s="63"/>
      <c r="ST27" s="63"/>
      <c r="SU27" s="63"/>
      <c r="SV27" s="63"/>
      <c r="SW27" s="63"/>
      <c r="SX27" s="63"/>
      <c r="SY27" s="63"/>
      <c r="SZ27" s="63"/>
      <c r="TA27" s="63"/>
      <c r="TB27" s="63"/>
      <c r="TC27" s="63"/>
      <c r="TD27" s="63"/>
      <c r="TE27" s="63"/>
      <c r="TF27" s="63"/>
      <c r="TG27" s="63"/>
      <c r="TH27" s="63"/>
      <c r="TI27" s="63"/>
      <c r="TJ27" s="63"/>
      <c r="TK27" s="63"/>
      <c r="TL27" s="63"/>
      <c r="TM27" s="63"/>
      <c r="TN27" s="63"/>
      <c r="TO27" s="63"/>
      <c r="TP27" s="63"/>
      <c r="TQ27" s="63"/>
      <c r="TR27" s="63"/>
      <c r="TS27" s="63"/>
      <c r="TT27" s="63"/>
      <c r="TU27" s="63"/>
      <c r="TV27" s="63"/>
      <c r="TW27" s="63"/>
      <c r="TX27" s="63"/>
      <c r="TY27" s="63"/>
      <c r="TZ27" s="63"/>
      <c r="UA27" s="63"/>
      <c r="UB27" s="63"/>
      <c r="UC27" s="63"/>
      <c r="UD27" s="63"/>
      <c r="UE27" s="63"/>
      <c r="UF27" s="63"/>
      <c r="UG27" s="63"/>
      <c r="UH27" s="63"/>
      <c r="UI27" s="63"/>
      <c r="UJ27" s="63"/>
      <c r="UK27" s="63"/>
      <c r="UL27" s="63"/>
      <c r="UM27" s="63"/>
      <c r="UN27" s="63"/>
      <c r="UO27" s="63"/>
      <c r="UP27" s="63"/>
      <c r="UQ27" s="63"/>
      <c r="UR27" s="63"/>
      <c r="US27" s="63"/>
      <c r="UT27" s="63"/>
      <c r="UU27" s="63"/>
      <c r="UV27" s="63"/>
      <c r="UW27" s="63"/>
      <c r="UX27" s="63"/>
      <c r="UY27" s="63"/>
      <c r="UZ27" s="63"/>
      <c r="VA27" s="63"/>
      <c r="VB27" s="63"/>
      <c r="VC27" s="63"/>
      <c r="VD27" s="63"/>
      <c r="VE27" s="63"/>
      <c r="VF27" s="63"/>
      <c r="VG27" s="63"/>
      <c r="VH27" s="63"/>
      <c r="VI27" s="63"/>
      <c r="VJ27" s="63"/>
      <c r="VK27" s="63"/>
      <c r="VL27" s="63"/>
      <c r="VM27" s="63"/>
      <c r="VN27" s="63"/>
      <c r="VO27" s="63"/>
      <c r="VP27" s="63"/>
      <c r="VQ27" s="63"/>
      <c r="VR27" s="63"/>
      <c r="VS27" s="63"/>
      <c r="VT27" s="63"/>
      <c r="VU27" s="63"/>
      <c r="VV27" s="63"/>
      <c r="VW27" s="63"/>
      <c r="VX27" s="63"/>
      <c r="VY27" s="63"/>
      <c r="VZ27" s="63"/>
      <c r="WA27" s="63"/>
      <c r="WB27" s="63"/>
      <c r="WC27" s="63"/>
      <c r="WD27" s="63"/>
      <c r="WE27" s="63"/>
      <c r="WF27" s="63"/>
      <c r="WG27" s="63"/>
      <c r="WH27" s="63"/>
      <c r="WI27" s="63"/>
      <c r="WJ27" s="63"/>
      <c r="WK27" s="63"/>
      <c r="WL27" s="63"/>
      <c r="WM27" s="63"/>
      <c r="WN27" s="63"/>
      <c r="WO27" s="63"/>
      <c r="WP27" s="63"/>
      <c r="WQ27" s="63"/>
      <c r="WR27" s="63"/>
      <c r="WS27" s="63"/>
      <c r="WT27" s="63"/>
      <c r="WU27" s="63"/>
      <c r="WV27" s="63"/>
      <c r="WW27" s="63"/>
      <c r="WX27" s="63"/>
      <c r="WY27" s="63"/>
      <c r="WZ27" s="63"/>
      <c r="XA27" s="63"/>
      <c r="XB27" s="63"/>
      <c r="XC27" s="63"/>
      <c r="XD27" s="63"/>
    </row>
    <row r="28" spans="1:628" ht="50.1" customHeight="1">
      <c r="A28" s="6" t="s">
        <v>550</v>
      </c>
      <c r="B28" s="6" t="s">
        <v>236</v>
      </c>
      <c r="C28" s="6"/>
      <c r="D28" s="6" t="s">
        <v>247</v>
      </c>
      <c r="E28" s="7" t="s">
        <v>970</v>
      </c>
      <c r="G28" s="6" t="s">
        <v>238</v>
      </c>
      <c r="H28" s="6"/>
      <c r="I28" s="6"/>
      <c r="J28" s="6"/>
      <c r="K28" s="6"/>
      <c r="L28" s="6" t="s">
        <v>238</v>
      </c>
      <c r="M28" s="6"/>
      <c r="N28" s="6" t="s">
        <v>238</v>
      </c>
      <c r="O28" s="6" t="s">
        <v>238</v>
      </c>
      <c r="P28" s="6" t="s">
        <v>238</v>
      </c>
      <c r="Q28" s="6"/>
      <c r="R28" s="6"/>
      <c r="S28" s="6"/>
      <c r="U28" s="6" t="s">
        <v>246</v>
      </c>
      <c r="V28" s="7" t="s">
        <v>294</v>
      </c>
      <c r="W28" s="6" t="s">
        <v>295</v>
      </c>
      <c r="X28" s="7" t="s">
        <v>551</v>
      </c>
      <c r="Y28" s="7">
        <v>2009</v>
      </c>
      <c r="AA28" s="6" t="s">
        <v>238</v>
      </c>
      <c r="AB28" s="6"/>
      <c r="AC28" s="6"/>
      <c r="AD28" s="6"/>
      <c r="AE28" s="6"/>
      <c r="AF28" s="6" t="s">
        <v>238</v>
      </c>
      <c r="AG28" s="6"/>
      <c r="AH28" s="7" t="s">
        <v>552</v>
      </c>
      <c r="AI28" s="7" t="s">
        <v>239</v>
      </c>
      <c r="AJ28" s="7" t="s">
        <v>553</v>
      </c>
      <c r="AK28" s="7" t="s">
        <v>281</v>
      </c>
      <c r="AM28" s="6" t="s">
        <v>266</v>
      </c>
      <c r="AO28" s="7" t="s">
        <v>239</v>
      </c>
      <c r="AP28" s="7" t="s">
        <v>554</v>
      </c>
      <c r="AQ28" s="7" t="s">
        <v>246</v>
      </c>
      <c r="AR28" s="7" t="s">
        <v>241</v>
      </c>
      <c r="AT28" s="7" t="s">
        <v>241</v>
      </c>
      <c r="AV28" s="7" t="s">
        <v>241</v>
      </c>
      <c r="AW28" s="7" t="s">
        <v>241</v>
      </c>
      <c r="AY28" s="7" t="s">
        <v>246</v>
      </c>
      <c r="AZ28" s="7" t="s">
        <v>246</v>
      </c>
      <c r="BB28" s="6"/>
      <c r="BC28" s="6" t="s">
        <v>238</v>
      </c>
      <c r="BD28" s="6" t="s">
        <v>238</v>
      </c>
      <c r="BE28" s="6" t="s">
        <v>238</v>
      </c>
      <c r="BF28" s="6" t="s">
        <v>238</v>
      </c>
      <c r="BG28" s="6" t="s">
        <v>238</v>
      </c>
      <c r="BH28" s="6" t="s">
        <v>238</v>
      </c>
      <c r="BI28" s="6" t="s">
        <v>238</v>
      </c>
      <c r="BJ28" s="7" t="s">
        <v>555</v>
      </c>
      <c r="BL28" s="6" t="s">
        <v>238</v>
      </c>
      <c r="BM28" s="6" t="s">
        <v>238</v>
      </c>
      <c r="BN28" s="6" t="s">
        <v>238</v>
      </c>
      <c r="BO28" s="6" t="s">
        <v>238</v>
      </c>
      <c r="BP28" s="6"/>
      <c r="BQ28" s="6" t="s">
        <v>238</v>
      </c>
      <c r="BR28" s="6"/>
      <c r="BS28" s="6"/>
      <c r="BU28" s="6" t="s">
        <v>238</v>
      </c>
      <c r="BV28" s="6"/>
      <c r="BW28" s="6" t="s">
        <v>238</v>
      </c>
      <c r="BX28" s="6"/>
      <c r="BZ28" s="7" t="s">
        <v>246</v>
      </c>
      <c r="CB28" s="7" t="s">
        <v>365</v>
      </c>
      <c r="CD28" s="7" t="s">
        <v>239</v>
      </c>
      <c r="CE28" s="13" t="s">
        <v>556</v>
      </c>
      <c r="CF28" s="6"/>
      <c r="CG28" s="7" t="s">
        <v>238</v>
      </c>
      <c r="CI28" s="6"/>
      <c r="CJ28" s="6" t="s">
        <v>238</v>
      </c>
      <c r="CK28" s="6" t="s">
        <v>238</v>
      </c>
      <c r="CL28" s="6"/>
      <c r="CM28" s="6" t="s">
        <v>238</v>
      </c>
      <c r="CN28" s="6"/>
      <c r="CO28" s="6"/>
      <c r="CW28" s="7" t="s">
        <v>246</v>
      </c>
      <c r="CX28" s="7" t="s">
        <v>239</v>
      </c>
      <c r="CY28" s="7" t="s">
        <v>286</v>
      </c>
      <c r="DC28" s="6"/>
      <c r="DD28" s="6" t="s">
        <v>238</v>
      </c>
      <c r="DE28" s="6"/>
      <c r="DF28" s="6"/>
      <c r="DJ28" s="7" t="s">
        <v>238</v>
      </c>
      <c r="DS28" s="7" t="s">
        <v>246</v>
      </c>
      <c r="DU28" s="7" t="s">
        <v>287</v>
      </c>
      <c r="DV28" s="7" t="s">
        <v>246</v>
      </c>
      <c r="DW28" s="7" t="s">
        <v>239</v>
      </c>
      <c r="DZ28" s="7" t="s">
        <v>238</v>
      </c>
      <c r="EG28" s="7" t="s">
        <v>246</v>
      </c>
      <c r="EI28" s="7" t="s">
        <v>239</v>
      </c>
      <c r="EK28" s="7" t="s">
        <v>238</v>
      </c>
      <c r="EN28" s="7" t="s">
        <v>557</v>
      </c>
      <c r="EO28" s="7">
        <v>4</v>
      </c>
      <c r="EP28" s="7" t="s">
        <v>239</v>
      </c>
      <c r="EQ28" s="7">
        <v>28</v>
      </c>
      <c r="ER28" s="7" t="s">
        <v>239</v>
      </c>
      <c r="ES28" s="7" t="s">
        <v>270</v>
      </c>
      <c r="EU28" s="7" t="s">
        <v>256</v>
      </c>
      <c r="EV28" s="7" t="s">
        <v>558</v>
      </c>
      <c r="EX28" s="7" t="s">
        <v>238</v>
      </c>
      <c r="EY28" s="7" t="s">
        <v>238</v>
      </c>
      <c r="FB28" s="7" t="s">
        <v>559</v>
      </c>
      <c r="FC28" s="7">
        <v>30</v>
      </c>
      <c r="FD28" s="7">
        <v>30</v>
      </c>
      <c r="FE28" s="7">
        <v>30</v>
      </c>
      <c r="FF28" s="7">
        <v>30</v>
      </c>
      <c r="FH28" s="7" t="s">
        <v>258</v>
      </c>
      <c r="FK28" s="7" t="s">
        <v>238</v>
      </c>
      <c r="FQ28" s="7" t="s">
        <v>273</v>
      </c>
      <c r="FR28" s="7" t="s">
        <v>342</v>
      </c>
      <c r="FS28" s="7" t="s">
        <v>246</v>
      </c>
      <c r="FT28" s="7" t="s">
        <v>246</v>
      </c>
      <c r="FU28" s="6" t="s">
        <v>239</v>
      </c>
      <c r="FV28" s="6"/>
      <c r="FW28" s="6" t="s">
        <v>238</v>
      </c>
      <c r="FX28" s="6"/>
      <c r="FY28" s="6" t="s">
        <v>238</v>
      </c>
      <c r="FZ28" s="6"/>
      <c r="GA28" s="6"/>
      <c r="GB28" s="6" t="s">
        <v>238</v>
      </c>
      <c r="GC28" s="7" t="s">
        <v>560</v>
      </c>
      <c r="GD28" s="7" t="s">
        <v>239</v>
      </c>
      <c r="GE28" s="7" t="s">
        <v>561</v>
      </c>
      <c r="GF28" s="7" t="s">
        <v>246</v>
      </c>
      <c r="GP28" s="7" t="s">
        <v>562</v>
      </c>
      <c r="GQ28" s="7" t="s">
        <v>239</v>
      </c>
      <c r="GS28" s="7" t="s">
        <v>238</v>
      </c>
      <c r="GT28" s="7" t="s">
        <v>238</v>
      </c>
      <c r="GY28" s="7" t="s">
        <v>246</v>
      </c>
      <c r="HD28" s="7" t="s">
        <v>238</v>
      </c>
      <c r="HH28" s="7" t="s">
        <v>264</v>
      </c>
      <c r="HJ28" s="7" t="s">
        <v>238</v>
      </c>
      <c r="HM28" s="7" t="s">
        <v>238</v>
      </c>
      <c r="HO28" s="7" t="s">
        <v>238</v>
      </c>
      <c r="HP28" s="7" t="s">
        <v>238</v>
      </c>
      <c r="HQ28" s="7" t="s">
        <v>238</v>
      </c>
      <c r="HT28" s="7" t="s">
        <v>563</v>
      </c>
      <c r="HU28" s="7" t="s">
        <v>239</v>
      </c>
      <c r="HV28" s="7" t="s">
        <v>564</v>
      </c>
      <c r="HX28" s="7" t="s">
        <v>239</v>
      </c>
    </row>
    <row r="29" spans="1:628" ht="50.1" customHeight="1">
      <c r="A29" s="6" t="s">
        <v>565</v>
      </c>
      <c r="B29" s="6" t="s">
        <v>236</v>
      </c>
      <c r="C29" s="6"/>
      <c r="D29" s="6" t="s">
        <v>247</v>
      </c>
      <c r="E29" s="7" t="s">
        <v>566</v>
      </c>
      <c r="G29" s="6"/>
      <c r="H29" s="6"/>
      <c r="I29" s="6" t="s">
        <v>238</v>
      </c>
      <c r="J29" s="6"/>
      <c r="K29" s="6"/>
      <c r="L29" s="6"/>
      <c r="M29" s="6"/>
      <c r="N29" s="6"/>
      <c r="O29" s="6" t="s">
        <v>238</v>
      </c>
      <c r="P29" s="6" t="s">
        <v>238</v>
      </c>
      <c r="Q29" s="6"/>
      <c r="R29" s="6"/>
      <c r="S29" s="6" t="s">
        <v>264</v>
      </c>
      <c r="T29" s="7" t="s">
        <v>567</v>
      </c>
      <c r="U29" s="6" t="s">
        <v>239</v>
      </c>
      <c r="V29" s="7" t="s">
        <v>240</v>
      </c>
      <c r="W29" s="6" t="s">
        <v>241</v>
      </c>
      <c r="Y29" s="8">
        <v>39630</v>
      </c>
      <c r="AA29" s="6"/>
      <c r="AB29" s="6" t="s">
        <v>238</v>
      </c>
      <c r="AC29" s="6"/>
      <c r="AD29" s="6"/>
      <c r="AE29" s="6" t="s">
        <v>264</v>
      </c>
      <c r="AF29" s="6"/>
      <c r="AG29" s="6"/>
      <c r="AH29" s="7" t="s">
        <v>568</v>
      </c>
      <c r="AI29" s="7" t="s">
        <v>246</v>
      </c>
      <c r="AJ29" s="7" t="s">
        <v>569</v>
      </c>
      <c r="AK29" s="7" t="s">
        <v>298</v>
      </c>
      <c r="AM29" s="6" t="s">
        <v>386</v>
      </c>
      <c r="AO29" s="7" t="s">
        <v>241</v>
      </c>
      <c r="AQ29" s="7" t="s">
        <v>413</v>
      </c>
      <c r="AR29" s="7" t="s">
        <v>283</v>
      </c>
      <c r="AT29" s="7" t="s">
        <v>284</v>
      </c>
      <c r="AV29" s="7" t="s">
        <v>239</v>
      </c>
      <c r="AW29" s="7" t="s">
        <v>246</v>
      </c>
      <c r="AX29" s="7" t="s">
        <v>570</v>
      </c>
      <c r="AY29" s="7" t="s">
        <v>246</v>
      </c>
      <c r="AZ29" s="7" t="s">
        <v>239</v>
      </c>
      <c r="BB29" s="6"/>
      <c r="BC29" s="6" t="s">
        <v>238</v>
      </c>
      <c r="BD29" s="6"/>
      <c r="BE29" s="6"/>
      <c r="BF29" s="6"/>
      <c r="BG29" s="6"/>
      <c r="BH29" s="6" t="s">
        <v>238</v>
      </c>
      <c r="BI29" s="6"/>
      <c r="BL29" s="6" t="s">
        <v>238</v>
      </c>
      <c r="BM29" s="6"/>
      <c r="BN29" s="6"/>
      <c r="BO29" s="6"/>
      <c r="BP29" s="6"/>
      <c r="BQ29" s="6"/>
      <c r="BR29" s="6"/>
      <c r="BS29" s="6"/>
      <c r="BU29" s="6"/>
      <c r="BV29" s="6" t="s">
        <v>238</v>
      </c>
      <c r="BW29" s="6"/>
      <c r="BX29" s="6"/>
      <c r="BZ29" s="7" t="s">
        <v>246</v>
      </c>
      <c r="CB29" s="7" t="s">
        <v>365</v>
      </c>
      <c r="CD29" s="7" t="s">
        <v>246</v>
      </c>
      <c r="CF29" s="6"/>
      <c r="CG29" s="7" t="s">
        <v>238</v>
      </c>
      <c r="CI29" s="6"/>
      <c r="CJ29" s="6" t="s">
        <v>238</v>
      </c>
      <c r="CK29" s="6"/>
      <c r="CL29" s="6"/>
      <c r="CM29" s="6" t="s">
        <v>238</v>
      </c>
      <c r="CN29" s="6"/>
      <c r="CO29" s="6"/>
      <c r="CV29" s="7" t="s">
        <v>571</v>
      </c>
      <c r="CW29" s="7" t="s">
        <v>239</v>
      </c>
      <c r="CX29" s="7" t="s">
        <v>239</v>
      </c>
      <c r="CY29" s="7" t="s">
        <v>286</v>
      </c>
      <c r="CZ29" s="7" t="s">
        <v>572</v>
      </c>
      <c r="DC29" s="6"/>
      <c r="DD29" s="6"/>
      <c r="DE29" s="6"/>
      <c r="DF29" s="6"/>
      <c r="DG29" s="7" t="s">
        <v>238</v>
      </c>
      <c r="DH29" s="13" t="s">
        <v>990</v>
      </c>
      <c r="DJ29" s="7" t="s">
        <v>238</v>
      </c>
      <c r="DS29" s="7" t="s">
        <v>246</v>
      </c>
      <c r="DU29" s="7" t="s">
        <v>250</v>
      </c>
      <c r="DV29" s="7" t="s">
        <v>239</v>
      </c>
      <c r="DW29" s="7" t="s">
        <v>239</v>
      </c>
      <c r="DY29" s="7" t="s">
        <v>238</v>
      </c>
      <c r="DZ29" s="7" t="s">
        <v>238</v>
      </c>
      <c r="EE29" s="7" t="s">
        <v>238</v>
      </c>
      <c r="EG29" s="7" t="s">
        <v>246</v>
      </c>
      <c r="EI29" s="7" t="s">
        <v>246</v>
      </c>
      <c r="EM29" s="7" t="s">
        <v>264</v>
      </c>
      <c r="EN29" s="7" t="s">
        <v>574</v>
      </c>
      <c r="EO29" s="7">
        <v>0</v>
      </c>
      <c r="EP29" s="7" t="s">
        <v>246</v>
      </c>
      <c r="EQ29" s="7">
        <v>0</v>
      </c>
      <c r="ER29" s="7" t="s">
        <v>239</v>
      </c>
      <c r="ES29" s="7" t="s">
        <v>270</v>
      </c>
      <c r="EU29" s="7" t="s">
        <v>256</v>
      </c>
      <c r="EX29" s="7" t="s">
        <v>238</v>
      </c>
      <c r="FH29" s="7" t="s">
        <v>258</v>
      </c>
      <c r="FK29" s="7" t="s">
        <v>238</v>
      </c>
      <c r="FP29" s="7" t="s">
        <v>575</v>
      </c>
      <c r="FQ29" s="7" t="s">
        <v>273</v>
      </c>
      <c r="FR29" s="7">
        <v>0</v>
      </c>
      <c r="FS29" s="7" t="s">
        <v>273</v>
      </c>
      <c r="FT29" s="7" t="s">
        <v>246</v>
      </c>
      <c r="FU29" s="6" t="s">
        <v>239</v>
      </c>
      <c r="FV29" s="6"/>
      <c r="FW29" s="6"/>
      <c r="FX29" s="6"/>
      <c r="FY29" s="6"/>
      <c r="FZ29" s="6"/>
      <c r="GA29" s="6" t="s">
        <v>238</v>
      </c>
      <c r="GB29" s="6"/>
      <c r="GC29" s="7" t="s">
        <v>576</v>
      </c>
      <c r="GD29" s="7" t="s">
        <v>246</v>
      </c>
      <c r="GF29" s="7" t="s">
        <v>246</v>
      </c>
      <c r="GQ29" s="7" t="s">
        <v>246</v>
      </c>
      <c r="GX29" s="7" t="s">
        <v>577</v>
      </c>
      <c r="GY29" s="7" t="s">
        <v>246</v>
      </c>
      <c r="HD29" s="7" t="s">
        <v>238</v>
      </c>
      <c r="HH29" s="7" t="s">
        <v>264</v>
      </c>
      <c r="HJ29" s="7" t="s">
        <v>238</v>
      </c>
      <c r="HP29" s="7" t="s">
        <v>238</v>
      </c>
      <c r="HT29" s="7" t="s">
        <v>578</v>
      </c>
      <c r="HU29" s="7" t="s">
        <v>246</v>
      </c>
      <c r="HV29" s="7" t="s">
        <v>579</v>
      </c>
      <c r="HX29" s="7" t="s">
        <v>239</v>
      </c>
    </row>
    <row r="30" spans="1:628" ht="50.1" customHeight="1">
      <c r="A30" s="6" t="s">
        <v>580</v>
      </c>
      <c r="B30" s="6" t="s">
        <v>236</v>
      </c>
      <c r="C30" s="6"/>
      <c r="D30" s="6" t="s">
        <v>237</v>
      </c>
      <c r="E30" s="6"/>
      <c r="F30" s="6"/>
      <c r="G30" s="6" t="s">
        <v>238</v>
      </c>
      <c r="H30" s="6"/>
      <c r="I30" s="6"/>
      <c r="J30" s="6"/>
      <c r="K30" s="6"/>
      <c r="L30" s="6" t="s">
        <v>238</v>
      </c>
      <c r="M30" s="6" t="s">
        <v>238</v>
      </c>
      <c r="N30" s="6" t="s">
        <v>238</v>
      </c>
      <c r="O30" s="6" t="s">
        <v>238</v>
      </c>
      <c r="P30" s="6" t="s">
        <v>238</v>
      </c>
      <c r="Q30" s="6"/>
      <c r="R30" s="6" t="s">
        <v>238</v>
      </c>
      <c r="S30" s="6"/>
      <c r="T30" s="6"/>
      <c r="U30" s="6" t="s">
        <v>239</v>
      </c>
      <c r="V30" s="6" t="s">
        <v>240</v>
      </c>
      <c r="W30" s="6" t="s">
        <v>241</v>
      </c>
      <c r="X30" s="6"/>
      <c r="Y30" s="22">
        <v>40544</v>
      </c>
      <c r="Z30" s="6"/>
      <c r="AA30" s="6"/>
      <c r="AB30" s="6" t="s">
        <v>238</v>
      </c>
      <c r="AC30" s="6" t="s">
        <v>238</v>
      </c>
      <c r="AD30" s="6" t="s">
        <v>238</v>
      </c>
      <c r="AE30" s="6"/>
      <c r="AF30" s="6"/>
      <c r="AG30" s="6" t="s">
        <v>238</v>
      </c>
      <c r="AH30" s="6" t="s">
        <v>581</v>
      </c>
      <c r="AI30" s="6" t="s">
        <v>239</v>
      </c>
      <c r="AJ30" s="6" t="s">
        <v>582</v>
      </c>
      <c r="AK30" s="6" t="s">
        <v>298</v>
      </c>
      <c r="AL30" s="6"/>
      <c r="AM30" s="6" t="s">
        <v>281</v>
      </c>
      <c r="AN30" s="6" t="s">
        <v>266</v>
      </c>
      <c r="AO30" s="6" t="s">
        <v>239</v>
      </c>
      <c r="AP30" s="6" t="s">
        <v>583</v>
      </c>
      <c r="AQ30" s="6" t="s">
        <v>282</v>
      </c>
      <c r="AR30" s="6" t="s">
        <v>321</v>
      </c>
      <c r="AS30" s="6"/>
      <c r="AT30" s="6" t="s">
        <v>284</v>
      </c>
      <c r="AU30" s="6"/>
      <c r="AV30" s="6" t="s">
        <v>239</v>
      </c>
      <c r="AW30" s="6" t="s">
        <v>239</v>
      </c>
      <c r="AX30" s="6"/>
      <c r="AY30" s="6" t="s">
        <v>239</v>
      </c>
      <c r="AZ30" s="6" t="s">
        <v>239</v>
      </c>
      <c r="BA30" s="6"/>
      <c r="BB30" s="6"/>
      <c r="BC30" s="6"/>
      <c r="BD30" s="6"/>
      <c r="BE30" s="6" t="s">
        <v>238</v>
      </c>
      <c r="BF30" s="6"/>
      <c r="BG30" s="6"/>
      <c r="BH30" s="6" t="s">
        <v>238</v>
      </c>
      <c r="BI30" s="6"/>
      <c r="BJ30" s="6"/>
      <c r="BK30" s="6"/>
      <c r="BL30" s="6"/>
      <c r="BM30" s="6"/>
      <c r="BN30" s="6" t="s">
        <v>238</v>
      </c>
      <c r="BO30" s="6"/>
      <c r="BP30" s="6"/>
      <c r="BQ30" s="6" t="s">
        <v>238</v>
      </c>
      <c r="BR30" s="6"/>
      <c r="BS30" s="6"/>
      <c r="BT30" s="6"/>
      <c r="BU30" s="6"/>
      <c r="BV30" s="6"/>
      <c r="BW30" s="6"/>
      <c r="BX30" s="6" t="s">
        <v>238</v>
      </c>
      <c r="BY30" s="6"/>
      <c r="BZ30" s="6" t="s">
        <v>246</v>
      </c>
      <c r="CA30" s="6"/>
      <c r="CB30" s="6" t="s">
        <v>247</v>
      </c>
      <c r="CC30" s="6" t="s">
        <v>584</v>
      </c>
      <c r="CD30" s="6" t="s">
        <v>246</v>
      </c>
      <c r="CE30" s="6"/>
      <c r="CF30" s="6"/>
      <c r="CG30" s="6" t="s">
        <v>238</v>
      </c>
      <c r="CH30" s="6"/>
      <c r="CI30" s="6"/>
      <c r="CJ30" s="6" t="s">
        <v>238</v>
      </c>
      <c r="CK30" s="6" t="s">
        <v>238</v>
      </c>
      <c r="CL30" s="6"/>
      <c r="CM30" s="6" t="s">
        <v>238</v>
      </c>
      <c r="CN30" s="6"/>
      <c r="CO30" s="6" t="s">
        <v>238</v>
      </c>
      <c r="CP30" s="6"/>
      <c r="CQ30" s="6"/>
      <c r="CR30" s="6"/>
      <c r="CS30" s="6" t="s">
        <v>238</v>
      </c>
      <c r="CT30" s="6"/>
      <c r="CU30" s="6"/>
      <c r="CV30" s="6" t="s">
        <v>585</v>
      </c>
      <c r="CW30" s="6" t="s">
        <v>246</v>
      </c>
      <c r="CX30" s="6" t="s">
        <v>246</v>
      </c>
      <c r="CY30" s="6" t="s">
        <v>249</v>
      </c>
      <c r="CZ30" s="6"/>
      <c r="DA30" s="6"/>
      <c r="DB30" s="6"/>
      <c r="DC30" s="6"/>
      <c r="DD30" s="6"/>
      <c r="DE30" s="6"/>
      <c r="DF30" s="6"/>
      <c r="DG30" s="6"/>
      <c r="DH30" s="6"/>
      <c r="DI30" s="6"/>
      <c r="DJ30" s="6" t="s">
        <v>238</v>
      </c>
      <c r="DK30" s="6" t="s">
        <v>238</v>
      </c>
      <c r="DL30" s="6"/>
      <c r="DM30" s="6"/>
      <c r="DN30" s="6"/>
      <c r="DO30" s="6"/>
      <c r="DP30" s="6"/>
      <c r="DQ30" s="6"/>
      <c r="DR30" s="6"/>
      <c r="DS30" s="6" t="s">
        <v>239</v>
      </c>
      <c r="DT30" s="6" t="s">
        <v>586</v>
      </c>
      <c r="DU30" s="6" t="s">
        <v>250</v>
      </c>
      <c r="DV30" s="6" t="s">
        <v>239</v>
      </c>
      <c r="DW30" s="6" t="s">
        <v>246</v>
      </c>
      <c r="DX30" s="6"/>
      <c r="DY30" s="6"/>
      <c r="DZ30" s="6"/>
      <c r="EA30" s="6"/>
      <c r="EB30" s="6"/>
      <c r="EC30" s="6"/>
      <c r="ED30" s="6"/>
      <c r="EE30" s="6"/>
      <c r="EF30" s="6"/>
      <c r="EG30" s="6"/>
      <c r="EH30" s="6"/>
      <c r="EI30" s="6" t="s">
        <v>239</v>
      </c>
      <c r="EJ30" s="6"/>
      <c r="EK30" s="6" t="s">
        <v>264</v>
      </c>
      <c r="EL30" s="6"/>
      <c r="EM30" s="6"/>
      <c r="EN30" s="6" t="s">
        <v>587</v>
      </c>
      <c r="EO30" s="6">
        <v>18</v>
      </c>
      <c r="EP30" s="6" t="s">
        <v>239</v>
      </c>
      <c r="EQ30" s="6">
        <v>1</v>
      </c>
      <c r="ER30" s="6" t="s">
        <v>239</v>
      </c>
      <c r="ES30" s="6" t="s">
        <v>254</v>
      </c>
      <c r="ET30" s="6" t="s">
        <v>588</v>
      </c>
      <c r="EU30" s="6" t="s">
        <v>271</v>
      </c>
      <c r="EV30" s="6"/>
      <c r="EW30" s="6"/>
      <c r="EX30" s="6" t="s">
        <v>238</v>
      </c>
      <c r="EY30" s="6"/>
      <c r="EZ30" s="6"/>
      <c r="FA30" s="6"/>
      <c r="FB30" s="6"/>
      <c r="FC30" s="6"/>
      <c r="FD30" s="6"/>
      <c r="FE30" s="6"/>
      <c r="FF30" s="6"/>
      <c r="FG30" s="6"/>
      <c r="FH30" s="6" t="s">
        <v>258</v>
      </c>
      <c r="FI30" s="6"/>
      <c r="FJ30" s="6"/>
      <c r="FK30" s="6"/>
      <c r="FL30" s="6"/>
      <c r="FM30" s="6"/>
      <c r="FN30" s="6" t="s">
        <v>238</v>
      </c>
      <c r="FO30" s="6"/>
      <c r="FP30" s="6" t="s">
        <v>589</v>
      </c>
      <c r="FQ30" s="6" t="s">
        <v>273</v>
      </c>
      <c r="FR30" s="6">
        <v>1</v>
      </c>
      <c r="FS30" s="6" t="s">
        <v>246</v>
      </c>
      <c r="FT30" s="6" t="s">
        <v>246</v>
      </c>
      <c r="FU30" s="6" t="s">
        <v>239</v>
      </c>
      <c r="FV30" s="6"/>
      <c r="FW30" s="6" t="s">
        <v>238</v>
      </c>
      <c r="FX30" s="6"/>
      <c r="FY30" s="6"/>
      <c r="FZ30" s="6"/>
      <c r="GA30" s="6" t="s">
        <v>238</v>
      </c>
      <c r="GB30" s="6"/>
      <c r="GC30" s="6" t="s">
        <v>590</v>
      </c>
      <c r="GD30" s="6" t="s">
        <v>239</v>
      </c>
      <c r="GE30" s="6">
        <v>0.05</v>
      </c>
      <c r="GF30" s="6" t="s">
        <v>246</v>
      </c>
      <c r="GG30" s="6"/>
      <c r="GH30" s="6"/>
      <c r="GI30" s="6"/>
      <c r="GJ30" s="6"/>
      <c r="GK30" s="6"/>
      <c r="GL30" s="6"/>
      <c r="GM30" s="6"/>
      <c r="GN30" s="6"/>
      <c r="GO30" s="6"/>
      <c r="GP30" s="6"/>
      <c r="GQ30" s="6" t="s">
        <v>239</v>
      </c>
      <c r="GR30" s="6"/>
      <c r="GS30" s="6" t="s">
        <v>238</v>
      </c>
      <c r="GT30" s="6" t="s">
        <v>238</v>
      </c>
      <c r="GU30" s="6" t="s">
        <v>238</v>
      </c>
      <c r="GV30" s="6"/>
      <c r="GW30" s="6"/>
      <c r="GX30" s="6"/>
      <c r="GY30" s="6"/>
      <c r="GZ30" s="7" t="s">
        <v>591</v>
      </c>
      <c r="HA30" s="6"/>
      <c r="HB30" s="6"/>
      <c r="HC30" s="6" t="s">
        <v>238</v>
      </c>
      <c r="HD30" s="6" t="s">
        <v>238</v>
      </c>
      <c r="HE30" s="6"/>
      <c r="HF30" s="6"/>
      <c r="HG30" s="6"/>
      <c r="HH30" s="6" t="s">
        <v>264</v>
      </c>
      <c r="HI30" s="6" t="s">
        <v>238</v>
      </c>
      <c r="HJ30" s="6" t="s">
        <v>238</v>
      </c>
      <c r="HK30" s="6"/>
      <c r="HL30" s="6"/>
      <c r="HM30" s="6" t="s">
        <v>238</v>
      </c>
      <c r="HN30" s="6"/>
      <c r="HO30" s="6" t="s">
        <v>238</v>
      </c>
      <c r="HP30" s="6"/>
      <c r="HQ30" s="6"/>
      <c r="HR30" s="6"/>
      <c r="HS30" s="6"/>
      <c r="HT30" s="6" t="s">
        <v>592</v>
      </c>
      <c r="HU30" s="6" t="s">
        <v>239</v>
      </c>
      <c r="HV30" s="6" t="s">
        <v>593</v>
      </c>
      <c r="HW30" s="6"/>
      <c r="HX30" s="6" t="s">
        <v>239</v>
      </c>
      <c r="HY30" s="6"/>
    </row>
    <row r="31" spans="1:628" ht="50.1" customHeight="1">
      <c r="A31" s="6" t="s">
        <v>594</v>
      </c>
      <c r="B31" s="6" t="s">
        <v>236</v>
      </c>
      <c r="C31" s="6"/>
      <c r="D31" s="6" t="s">
        <v>237</v>
      </c>
      <c r="G31" s="6" t="s">
        <v>238</v>
      </c>
      <c r="H31" s="6"/>
      <c r="I31" s="6"/>
      <c r="J31" s="6"/>
      <c r="K31" s="6"/>
      <c r="L31" s="6" t="s">
        <v>238</v>
      </c>
      <c r="M31" s="6"/>
      <c r="N31" s="6" t="s">
        <v>238</v>
      </c>
      <c r="O31" s="6" t="s">
        <v>238</v>
      </c>
      <c r="P31" s="6"/>
      <c r="Q31" s="6"/>
      <c r="R31" s="6"/>
      <c r="S31" s="6"/>
      <c r="U31" s="6" t="s">
        <v>239</v>
      </c>
      <c r="V31" s="7" t="s">
        <v>294</v>
      </c>
      <c r="W31" s="6" t="s">
        <v>295</v>
      </c>
      <c r="Y31" s="8">
        <v>40360</v>
      </c>
      <c r="AA31" s="6" t="s">
        <v>238</v>
      </c>
      <c r="AB31" s="6" t="s">
        <v>238</v>
      </c>
      <c r="AC31" s="6" t="s">
        <v>238</v>
      </c>
      <c r="AD31" s="6" t="s">
        <v>238</v>
      </c>
      <c r="AE31" s="6"/>
      <c r="AF31" s="6"/>
      <c r="AG31" s="6"/>
      <c r="AI31" s="7" t="s">
        <v>239</v>
      </c>
      <c r="AJ31" s="7" t="s">
        <v>595</v>
      </c>
      <c r="AK31" s="7" t="s">
        <v>298</v>
      </c>
      <c r="AM31" s="6" t="s">
        <v>266</v>
      </c>
      <c r="AO31" s="7" t="s">
        <v>239</v>
      </c>
      <c r="AP31" s="7" t="s">
        <v>596</v>
      </c>
      <c r="AQ31" s="7" t="s">
        <v>246</v>
      </c>
      <c r="AR31" s="7" t="s">
        <v>241</v>
      </c>
      <c r="AT31" s="7" t="s">
        <v>241</v>
      </c>
      <c r="AV31" s="7" t="s">
        <v>241</v>
      </c>
      <c r="AW31" s="7" t="s">
        <v>241</v>
      </c>
      <c r="AY31" s="7" t="s">
        <v>239</v>
      </c>
      <c r="AZ31" s="7" t="s">
        <v>239</v>
      </c>
      <c r="BB31" s="6"/>
      <c r="BC31" s="6" t="s">
        <v>238</v>
      </c>
      <c r="BD31" s="6" t="s">
        <v>238</v>
      </c>
      <c r="BE31" s="6" t="s">
        <v>238</v>
      </c>
      <c r="BF31" s="6"/>
      <c r="BG31" s="6"/>
      <c r="BH31" s="6" t="s">
        <v>238</v>
      </c>
      <c r="BI31" s="6"/>
      <c r="BL31" s="6" t="s">
        <v>238</v>
      </c>
      <c r="BM31" s="6"/>
      <c r="BN31" s="6" t="s">
        <v>238</v>
      </c>
      <c r="BO31" s="6"/>
      <c r="BP31" s="6"/>
      <c r="BQ31" s="6"/>
      <c r="BR31" s="6"/>
      <c r="BS31" s="6"/>
      <c r="BU31" s="6"/>
      <c r="BV31" s="6"/>
      <c r="BW31" s="6" t="s">
        <v>238</v>
      </c>
      <c r="BX31" s="6"/>
      <c r="BZ31" s="7" t="s">
        <v>246</v>
      </c>
      <c r="CB31" s="7" t="s">
        <v>268</v>
      </c>
      <c r="CD31" s="7" t="s">
        <v>239</v>
      </c>
      <c r="CE31" s="7" t="s">
        <v>597</v>
      </c>
      <c r="CF31" s="6"/>
      <c r="CI31" s="6"/>
      <c r="CJ31" s="6"/>
      <c r="CK31" s="6"/>
      <c r="CL31" s="6" t="s">
        <v>238</v>
      </c>
      <c r="CM31" s="6"/>
      <c r="CN31" s="6"/>
      <c r="CO31" s="6"/>
      <c r="CW31" s="7" t="s">
        <v>246</v>
      </c>
      <c r="CX31" s="7" t="s">
        <v>246</v>
      </c>
      <c r="CY31" s="7" t="s">
        <v>249</v>
      </c>
      <c r="DC31" s="6"/>
      <c r="DD31" s="6"/>
      <c r="DE31" s="6"/>
      <c r="DF31" s="6" t="s">
        <v>238</v>
      </c>
      <c r="DJ31" s="7" t="s">
        <v>238</v>
      </c>
      <c r="DS31" s="7" t="s">
        <v>246</v>
      </c>
      <c r="DU31" s="7" t="s">
        <v>427</v>
      </c>
      <c r="DV31" s="7" t="s">
        <v>239</v>
      </c>
      <c r="DW31" s="7" t="s">
        <v>246</v>
      </c>
      <c r="EG31" s="7" t="s">
        <v>246</v>
      </c>
      <c r="EI31" s="7" t="s">
        <v>246</v>
      </c>
      <c r="EK31" s="7" t="s">
        <v>238</v>
      </c>
      <c r="EO31" s="7">
        <v>0</v>
      </c>
      <c r="EP31" s="7" t="s">
        <v>239</v>
      </c>
      <c r="EQ31" s="7">
        <v>0</v>
      </c>
      <c r="ER31" s="7" t="s">
        <v>239</v>
      </c>
      <c r="ES31" s="7" t="s">
        <v>254</v>
      </c>
      <c r="ET31" s="7" t="s">
        <v>598</v>
      </c>
      <c r="EU31" s="7" t="s">
        <v>271</v>
      </c>
      <c r="EX31" s="7" t="s">
        <v>264</v>
      </c>
      <c r="EZ31" s="7" t="s">
        <v>264</v>
      </c>
      <c r="FL31" s="7" t="s">
        <v>238</v>
      </c>
      <c r="FQ31" s="7" t="s">
        <v>246</v>
      </c>
      <c r="FR31" s="7">
        <v>0</v>
      </c>
      <c r="FS31" s="7" t="s">
        <v>246</v>
      </c>
      <c r="FT31" s="7" t="s">
        <v>246</v>
      </c>
      <c r="FU31" s="6" t="s">
        <v>239</v>
      </c>
      <c r="FV31" s="6"/>
      <c r="FW31" s="6" t="s">
        <v>238</v>
      </c>
      <c r="FX31" s="6" t="s">
        <v>238</v>
      </c>
      <c r="FY31" s="6"/>
      <c r="FZ31" s="6"/>
      <c r="GA31" s="6"/>
      <c r="GB31" s="6"/>
      <c r="GD31" s="7" t="s">
        <v>246</v>
      </c>
      <c r="GF31" s="7" t="s">
        <v>239</v>
      </c>
      <c r="GH31" s="7" t="s">
        <v>238</v>
      </c>
      <c r="GJ31" s="7" t="s">
        <v>238</v>
      </c>
      <c r="GK31" s="7" t="s">
        <v>238</v>
      </c>
      <c r="GQ31" s="7" t="s">
        <v>239</v>
      </c>
      <c r="GS31" s="7" t="s">
        <v>238</v>
      </c>
      <c r="GT31" s="7" t="s">
        <v>238</v>
      </c>
      <c r="GU31" s="7" t="s">
        <v>238</v>
      </c>
      <c r="GX31" s="7" t="s">
        <v>599</v>
      </c>
      <c r="GY31" s="7" t="s">
        <v>246</v>
      </c>
      <c r="HB31" s="7" t="s">
        <v>238</v>
      </c>
      <c r="HC31" s="7" t="s">
        <v>238</v>
      </c>
      <c r="HD31" s="7" t="s">
        <v>238</v>
      </c>
      <c r="HK31" s="7" t="s">
        <v>238</v>
      </c>
      <c r="HM31" s="7" t="s">
        <v>238</v>
      </c>
      <c r="HO31" s="7" t="s">
        <v>238</v>
      </c>
      <c r="HQ31" s="7" t="s">
        <v>238</v>
      </c>
      <c r="HT31" s="7" t="s">
        <v>600</v>
      </c>
      <c r="HU31" s="7" t="s">
        <v>239</v>
      </c>
      <c r="HX31" s="7" t="s">
        <v>239</v>
      </c>
    </row>
    <row r="32" spans="1:628" ht="50.1" customHeight="1">
      <c r="A32" s="6" t="s">
        <v>601</v>
      </c>
      <c r="B32" s="6" t="s">
        <v>236</v>
      </c>
      <c r="C32" s="6"/>
      <c r="D32" s="6" t="s">
        <v>237</v>
      </c>
      <c r="G32" s="6" t="s">
        <v>238</v>
      </c>
      <c r="H32" s="6"/>
      <c r="I32" s="6"/>
      <c r="J32" s="6"/>
      <c r="K32" s="6"/>
      <c r="L32" s="6"/>
      <c r="M32" s="6" t="s">
        <v>238</v>
      </c>
      <c r="N32" s="6"/>
      <c r="O32" s="6" t="s">
        <v>238</v>
      </c>
      <c r="P32" s="6"/>
      <c r="Q32" s="6"/>
      <c r="R32" s="6"/>
      <c r="S32" s="6"/>
      <c r="U32" s="6" t="s">
        <v>239</v>
      </c>
      <c r="V32" s="7" t="s">
        <v>240</v>
      </c>
      <c r="W32" s="6"/>
      <c r="Y32" s="8">
        <v>40269</v>
      </c>
      <c r="AA32" s="6" t="s">
        <v>238</v>
      </c>
      <c r="AB32" s="6"/>
      <c r="AC32" s="6"/>
      <c r="AD32" s="6"/>
      <c r="AE32" s="6"/>
      <c r="AF32" s="6" t="s">
        <v>238</v>
      </c>
      <c r="AG32" s="6"/>
      <c r="AI32" s="7" t="s">
        <v>246</v>
      </c>
      <c r="AK32" s="7" t="s">
        <v>298</v>
      </c>
      <c r="AM32" s="6" t="s">
        <v>386</v>
      </c>
      <c r="AQ32" s="7" t="s">
        <v>282</v>
      </c>
      <c r="AR32" s="7" t="s">
        <v>321</v>
      </c>
      <c r="AT32" s="7" t="s">
        <v>284</v>
      </c>
      <c r="AV32" s="7" t="s">
        <v>241</v>
      </c>
      <c r="AW32" s="7" t="s">
        <v>239</v>
      </c>
      <c r="AY32" s="7" t="s">
        <v>239</v>
      </c>
      <c r="AZ32" s="7" t="s">
        <v>246</v>
      </c>
      <c r="BB32" s="6"/>
      <c r="BC32" s="6" t="s">
        <v>238</v>
      </c>
      <c r="BD32" s="6"/>
      <c r="BE32" s="6" t="s">
        <v>238</v>
      </c>
      <c r="BF32" s="6"/>
      <c r="BG32" s="6"/>
      <c r="BH32" s="6"/>
      <c r="BI32" s="6"/>
      <c r="BL32" s="6" t="s">
        <v>238</v>
      </c>
      <c r="BM32" s="6"/>
      <c r="BN32" s="6" t="s">
        <v>238</v>
      </c>
      <c r="BO32" s="6"/>
      <c r="BP32" s="6"/>
      <c r="BQ32" s="6"/>
      <c r="BR32" s="6"/>
      <c r="BS32" s="6"/>
      <c r="BU32" s="6" t="s">
        <v>238</v>
      </c>
      <c r="BV32" s="6"/>
      <c r="BW32" s="6"/>
      <c r="BX32" s="6"/>
      <c r="BZ32" s="7" t="s">
        <v>246</v>
      </c>
      <c r="CB32" s="7" t="s">
        <v>268</v>
      </c>
      <c r="CD32" s="7" t="s">
        <v>239</v>
      </c>
      <c r="CE32" s="7" t="s">
        <v>602</v>
      </c>
      <c r="CF32" s="6"/>
      <c r="CG32" s="7" t="s">
        <v>238</v>
      </c>
      <c r="CI32" s="6"/>
      <c r="CJ32" s="6" t="s">
        <v>238</v>
      </c>
      <c r="CK32" s="6"/>
      <c r="CL32" s="6"/>
      <c r="CM32" s="6"/>
      <c r="CN32" s="6"/>
      <c r="CO32" s="6" t="s">
        <v>238</v>
      </c>
      <c r="CP32" s="7" t="s">
        <v>238</v>
      </c>
      <c r="CW32" s="7" t="s">
        <v>239</v>
      </c>
      <c r="CX32" s="7" t="s">
        <v>239</v>
      </c>
      <c r="CY32" s="7" t="s">
        <v>286</v>
      </c>
      <c r="DC32" s="6"/>
      <c r="DD32" s="6"/>
      <c r="DE32" s="6" t="s">
        <v>238</v>
      </c>
      <c r="DF32" s="6"/>
      <c r="DJ32" s="7" t="s">
        <v>238</v>
      </c>
      <c r="DK32" s="7" t="s">
        <v>238</v>
      </c>
      <c r="DS32" s="7" t="s">
        <v>246</v>
      </c>
      <c r="DU32" s="7" t="s">
        <v>427</v>
      </c>
      <c r="DV32" s="7" t="s">
        <v>239</v>
      </c>
      <c r="DW32" s="7" t="s">
        <v>239</v>
      </c>
      <c r="DZ32" s="7" t="s">
        <v>238</v>
      </c>
      <c r="EG32" s="7" t="s">
        <v>246</v>
      </c>
      <c r="EI32" s="7" t="s">
        <v>239</v>
      </c>
      <c r="EM32" s="7" t="s">
        <v>264</v>
      </c>
      <c r="EN32" s="7" t="s">
        <v>603</v>
      </c>
      <c r="FK32" s="7" t="s">
        <v>264</v>
      </c>
      <c r="FT32" s="7" t="s">
        <v>246</v>
      </c>
      <c r="FU32" s="6" t="s">
        <v>246</v>
      </c>
      <c r="FV32" s="6"/>
      <c r="FW32" s="6"/>
      <c r="FX32" s="6"/>
      <c r="FY32" s="6"/>
      <c r="FZ32" s="6"/>
      <c r="GA32" s="6"/>
      <c r="GB32" s="6"/>
      <c r="GD32" s="7" t="s">
        <v>246</v>
      </c>
      <c r="GF32" s="7" t="s">
        <v>246</v>
      </c>
      <c r="GQ32" s="7" t="s">
        <v>239</v>
      </c>
      <c r="GS32" s="7" t="s">
        <v>238</v>
      </c>
      <c r="GT32" s="7" t="s">
        <v>238</v>
      </c>
      <c r="GU32" s="7" t="s">
        <v>238</v>
      </c>
      <c r="GV32" s="7" t="s">
        <v>238</v>
      </c>
      <c r="GY32" s="7" t="s">
        <v>246</v>
      </c>
      <c r="HD32" s="7" t="s">
        <v>238</v>
      </c>
      <c r="HH32" s="7" t="s">
        <v>264</v>
      </c>
      <c r="HI32" s="7" t="s">
        <v>238</v>
      </c>
      <c r="HM32" s="7" t="s">
        <v>238</v>
      </c>
      <c r="HU32" s="7" t="s">
        <v>246</v>
      </c>
      <c r="HX32" s="7" t="s">
        <v>239</v>
      </c>
    </row>
    <row r="33" spans="1:233" ht="50.1" customHeight="1">
      <c r="A33" s="6" t="s">
        <v>604</v>
      </c>
      <c r="B33" s="6" t="s">
        <v>236</v>
      </c>
      <c r="C33" s="6"/>
      <c r="D33" s="6" t="s">
        <v>237</v>
      </c>
      <c r="G33" s="6" t="s">
        <v>238</v>
      </c>
      <c r="H33" s="6"/>
      <c r="I33" s="6"/>
      <c r="J33" s="6"/>
      <c r="K33" s="6"/>
      <c r="L33" s="6" t="s">
        <v>238</v>
      </c>
      <c r="M33" s="6" t="s">
        <v>238</v>
      </c>
      <c r="N33" s="6" t="s">
        <v>238</v>
      </c>
      <c r="O33" s="6" t="s">
        <v>238</v>
      </c>
      <c r="P33" s="6" t="s">
        <v>238</v>
      </c>
      <c r="Q33" s="6"/>
      <c r="R33" s="6"/>
      <c r="S33" s="6" t="s">
        <v>264</v>
      </c>
      <c r="T33" s="7" t="s">
        <v>605</v>
      </c>
      <c r="U33" s="6" t="s">
        <v>239</v>
      </c>
      <c r="V33" s="7" t="s">
        <v>240</v>
      </c>
      <c r="W33" s="6" t="s">
        <v>241</v>
      </c>
      <c r="Y33" s="8" t="s">
        <v>606</v>
      </c>
      <c r="AA33" s="6" t="s">
        <v>238</v>
      </c>
      <c r="AB33" s="6"/>
      <c r="AC33" s="6"/>
      <c r="AD33" s="6"/>
      <c r="AE33" s="6" t="s">
        <v>264</v>
      </c>
      <c r="AF33" s="6"/>
      <c r="AG33" s="6"/>
      <c r="AH33" s="7" t="s">
        <v>607</v>
      </c>
      <c r="AI33" s="7" t="s">
        <v>239</v>
      </c>
      <c r="AJ33" s="7" t="s">
        <v>608</v>
      </c>
      <c r="AK33" s="7" t="s">
        <v>298</v>
      </c>
      <c r="AM33" s="6" t="s">
        <v>281</v>
      </c>
      <c r="AO33" s="7" t="s">
        <v>241</v>
      </c>
      <c r="AP33" s="7" t="s">
        <v>609</v>
      </c>
      <c r="AQ33" s="7" t="s">
        <v>979</v>
      </c>
      <c r="AR33" s="7" t="s">
        <v>247</v>
      </c>
      <c r="AS33" s="7" t="s">
        <v>610</v>
      </c>
      <c r="AT33" s="7" t="s">
        <v>241</v>
      </c>
      <c r="AV33" s="7" t="s">
        <v>239</v>
      </c>
      <c r="AW33" s="7" t="s">
        <v>239</v>
      </c>
      <c r="AY33" s="7" t="s">
        <v>239</v>
      </c>
      <c r="AZ33" s="7" t="s">
        <v>246</v>
      </c>
      <c r="BB33" s="6" t="s">
        <v>238</v>
      </c>
      <c r="BC33" s="6"/>
      <c r="BD33" s="6"/>
      <c r="BE33" s="6"/>
      <c r="BF33" s="6"/>
      <c r="BG33" s="6"/>
      <c r="BH33" s="6"/>
      <c r="BI33" s="6"/>
      <c r="BL33" s="6"/>
      <c r="BM33" s="6"/>
      <c r="BN33" s="6"/>
      <c r="BO33" s="6"/>
      <c r="BP33" s="6"/>
      <c r="BQ33" s="6"/>
      <c r="BR33" s="6"/>
      <c r="BS33" s="6" t="s">
        <v>342</v>
      </c>
      <c r="BU33" s="6"/>
      <c r="BV33" s="6"/>
      <c r="BW33" s="6"/>
      <c r="BX33" s="6" t="s">
        <v>238</v>
      </c>
      <c r="BZ33" s="7" t="s">
        <v>246</v>
      </c>
      <c r="CB33" s="7" t="s">
        <v>302</v>
      </c>
      <c r="CD33" s="7" t="s">
        <v>246</v>
      </c>
      <c r="CF33" s="6"/>
      <c r="CG33" s="7" t="s">
        <v>264</v>
      </c>
      <c r="CI33" s="6" t="s">
        <v>264</v>
      </c>
      <c r="CJ33" s="6"/>
      <c r="CK33" s="6"/>
      <c r="CL33" s="6"/>
      <c r="CM33" s="6"/>
      <c r="CN33" s="6"/>
      <c r="CO33" s="6"/>
      <c r="CT33" s="7" t="s">
        <v>238</v>
      </c>
      <c r="CV33" s="7" t="s">
        <v>611</v>
      </c>
      <c r="CW33" s="7" t="s">
        <v>246</v>
      </c>
      <c r="CX33" s="7" t="s">
        <v>246</v>
      </c>
      <c r="CY33" s="7" t="s">
        <v>249</v>
      </c>
      <c r="CZ33" s="7" t="s">
        <v>342</v>
      </c>
      <c r="DC33" s="6"/>
      <c r="DD33" s="6"/>
      <c r="DE33" s="6"/>
      <c r="DF33" s="6" t="s">
        <v>238</v>
      </c>
      <c r="DH33" s="7" t="s">
        <v>612</v>
      </c>
      <c r="DR33" s="7" t="s">
        <v>612</v>
      </c>
      <c r="DS33" s="7" t="s">
        <v>246</v>
      </c>
      <c r="DU33" s="7" t="s">
        <v>287</v>
      </c>
      <c r="DV33" s="7" t="s">
        <v>239</v>
      </c>
      <c r="DW33" s="7" t="s">
        <v>246</v>
      </c>
      <c r="EG33" s="7" t="s">
        <v>269</v>
      </c>
      <c r="EH33" s="7" t="s">
        <v>612</v>
      </c>
      <c r="EI33" s="7" t="s">
        <v>239</v>
      </c>
      <c r="EM33" s="7" t="s">
        <v>264</v>
      </c>
      <c r="EN33" s="7" t="s">
        <v>613</v>
      </c>
      <c r="EO33" s="7">
        <v>240</v>
      </c>
      <c r="EP33" s="7" t="s">
        <v>239</v>
      </c>
      <c r="EQ33" s="7">
        <v>240</v>
      </c>
      <c r="ER33" s="7" t="s">
        <v>239</v>
      </c>
      <c r="ES33" s="7" t="s">
        <v>254</v>
      </c>
      <c r="ET33" s="7" t="s">
        <v>614</v>
      </c>
      <c r="EU33" s="7" t="s">
        <v>271</v>
      </c>
      <c r="EX33" s="7" t="s">
        <v>238</v>
      </c>
      <c r="EY33" s="7" t="s">
        <v>238</v>
      </c>
      <c r="FB33" s="7" t="s">
        <v>615</v>
      </c>
      <c r="FC33" s="7" t="s">
        <v>615</v>
      </c>
      <c r="FD33" s="7" t="s">
        <v>612</v>
      </c>
      <c r="FE33" s="7" t="s">
        <v>612</v>
      </c>
      <c r="FF33" s="7" t="s">
        <v>615</v>
      </c>
      <c r="FG33" s="7" t="s">
        <v>616</v>
      </c>
      <c r="FL33" s="7" t="s">
        <v>238</v>
      </c>
      <c r="FQ33" s="7" t="s">
        <v>239</v>
      </c>
      <c r="FS33" s="7" t="s">
        <v>246</v>
      </c>
      <c r="FT33" s="7" t="s">
        <v>312</v>
      </c>
      <c r="FU33" s="6" t="s">
        <v>246</v>
      </c>
      <c r="FV33" s="6"/>
      <c r="FW33" s="6"/>
      <c r="FX33" s="6"/>
      <c r="FY33" s="6"/>
      <c r="FZ33" s="6"/>
      <c r="GA33" s="6"/>
      <c r="GB33" s="6"/>
      <c r="GD33" s="7" t="s">
        <v>246</v>
      </c>
      <c r="GF33" s="7" t="s">
        <v>246</v>
      </c>
      <c r="GQ33" s="7" t="s">
        <v>246</v>
      </c>
      <c r="GW33" s="7" t="s">
        <v>238</v>
      </c>
      <c r="GY33" s="7" t="s">
        <v>241</v>
      </c>
      <c r="HF33" s="7" t="s">
        <v>238</v>
      </c>
      <c r="HH33" s="7" t="s">
        <v>264</v>
      </c>
      <c r="HI33" s="7" t="s">
        <v>238</v>
      </c>
      <c r="HJ33" s="7" t="s">
        <v>238</v>
      </c>
      <c r="HQ33" s="7" t="s">
        <v>238</v>
      </c>
      <c r="HU33" s="7" t="s">
        <v>246</v>
      </c>
      <c r="HX33" s="7" t="s">
        <v>239</v>
      </c>
    </row>
    <row r="34" spans="1:233" ht="50.1" customHeight="1">
      <c r="A34" s="6" t="s">
        <v>617</v>
      </c>
      <c r="B34" s="6" t="s">
        <v>236</v>
      </c>
      <c r="C34" s="6"/>
      <c r="D34" s="6" t="s">
        <v>237</v>
      </c>
      <c r="G34" s="6" t="s">
        <v>238</v>
      </c>
      <c r="H34" s="6"/>
      <c r="I34" s="6"/>
      <c r="J34" s="6"/>
      <c r="K34" s="6"/>
      <c r="L34" s="6"/>
      <c r="M34" s="6"/>
      <c r="N34" s="6"/>
      <c r="O34" s="6" t="s">
        <v>238</v>
      </c>
      <c r="P34" s="6" t="s">
        <v>238</v>
      </c>
      <c r="Q34" s="6" t="s">
        <v>238</v>
      </c>
      <c r="R34" s="6"/>
      <c r="S34" s="6"/>
      <c r="U34" s="6" t="s">
        <v>246</v>
      </c>
      <c r="V34" s="7" t="s">
        <v>240</v>
      </c>
      <c r="W34" s="6" t="s">
        <v>241</v>
      </c>
      <c r="Y34" s="12">
        <v>40179</v>
      </c>
      <c r="AA34" s="6" t="s">
        <v>238</v>
      </c>
      <c r="AB34" s="6"/>
      <c r="AC34" s="6"/>
      <c r="AD34" s="6" t="s">
        <v>264</v>
      </c>
      <c r="AE34" s="6"/>
      <c r="AF34" s="6"/>
      <c r="AG34" s="6" t="s">
        <v>238</v>
      </c>
      <c r="AH34" s="7" t="s">
        <v>618</v>
      </c>
      <c r="AI34" s="7" t="s">
        <v>246</v>
      </c>
      <c r="AK34" s="7" t="s">
        <v>266</v>
      </c>
      <c r="AM34" s="6" t="s">
        <v>266</v>
      </c>
      <c r="AO34" s="7" t="s">
        <v>239</v>
      </c>
      <c r="AP34" s="7" t="s">
        <v>619</v>
      </c>
      <c r="AQ34" s="7" t="s">
        <v>320</v>
      </c>
      <c r="AR34" s="7" t="s">
        <v>247</v>
      </c>
      <c r="AS34" s="7" t="s">
        <v>620</v>
      </c>
      <c r="AT34" s="7" t="s">
        <v>435</v>
      </c>
      <c r="AV34" s="7" t="s">
        <v>246</v>
      </c>
      <c r="AW34" s="7" t="s">
        <v>246</v>
      </c>
      <c r="AX34" s="7" t="s">
        <v>621</v>
      </c>
      <c r="AY34" s="7" t="s">
        <v>246</v>
      </c>
      <c r="AZ34" s="7" t="s">
        <v>239</v>
      </c>
      <c r="BB34" s="6" t="s">
        <v>238</v>
      </c>
      <c r="BC34" s="6"/>
      <c r="BD34" s="6"/>
      <c r="BE34" s="6"/>
      <c r="BF34" s="6"/>
      <c r="BG34" s="6"/>
      <c r="BH34" s="6"/>
      <c r="BI34" s="6"/>
      <c r="BL34" s="6"/>
      <c r="BM34" s="6"/>
      <c r="BN34" s="6"/>
      <c r="BO34" s="6"/>
      <c r="BP34" s="6"/>
      <c r="BQ34" s="6"/>
      <c r="BR34" s="6"/>
      <c r="BS34" s="6" t="s">
        <v>622</v>
      </c>
      <c r="BU34" s="6"/>
      <c r="BV34" s="6"/>
      <c r="BW34" s="6"/>
      <c r="BX34" s="6" t="s">
        <v>238</v>
      </c>
      <c r="BZ34" s="7" t="s">
        <v>246</v>
      </c>
      <c r="CB34" s="7" t="s">
        <v>334</v>
      </c>
      <c r="CD34" s="7" t="s">
        <v>246</v>
      </c>
      <c r="CF34" s="6"/>
      <c r="CG34" s="7" t="s">
        <v>238</v>
      </c>
      <c r="CI34" s="6"/>
      <c r="CJ34" s="6" t="s">
        <v>238</v>
      </c>
      <c r="CK34" s="6"/>
      <c r="CL34" s="6"/>
      <c r="CM34" s="6" t="s">
        <v>238</v>
      </c>
      <c r="CN34" s="6"/>
      <c r="CO34" s="6"/>
      <c r="CS34" s="7" t="s">
        <v>238</v>
      </c>
      <c r="CV34" s="7" t="s">
        <v>623</v>
      </c>
      <c r="CW34" s="7" t="s">
        <v>239</v>
      </c>
      <c r="CX34" s="7" t="s">
        <v>246</v>
      </c>
      <c r="CY34" s="7" t="s">
        <v>249</v>
      </c>
      <c r="DC34" s="6"/>
      <c r="DD34" s="6"/>
      <c r="DE34" s="6"/>
      <c r="DF34" s="6" t="s">
        <v>238</v>
      </c>
      <c r="DJ34" s="7" t="s">
        <v>238</v>
      </c>
      <c r="DS34" s="7" t="s">
        <v>246</v>
      </c>
      <c r="DU34" s="7" t="s">
        <v>250</v>
      </c>
      <c r="DV34" s="7" t="s">
        <v>239</v>
      </c>
      <c r="DW34" s="7" t="s">
        <v>239</v>
      </c>
      <c r="ED34" s="7" t="s">
        <v>238</v>
      </c>
      <c r="EE34" s="7" t="s">
        <v>238</v>
      </c>
      <c r="EG34" s="7" t="s">
        <v>246</v>
      </c>
      <c r="EI34" s="7" t="s">
        <v>239</v>
      </c>
      <c r="EK34" s="7" t="s">
        <v>238</v>
      </c>
      <c r="EM34" s="7" t="s">
        <v>238</v>
      </c>
      <c r="EO34" s="7">
        <v>10</v>
      </c>
      <c r="EP34" s="7" t="s">
        <v>239</v>
      </c>
      <c r="EQ34" s="7" t="s">
        <v>305</v>
      </c>
      <c r="ER34" s="7" t="s">
        <v>239</v>
      </c>
      <c r="ES34" s="7" t="s">
        <v>270</v>
      </c>
      <c r="EU34" s="7" t="s">
        <v>271</v>
      </c>
      <c r="EX34" s="7" t="s">
        <v>238</v>
      </c>
      <c r="EZ34" s="7" t="s">
        <v>238</v>
      </c>
      <c r="FB34" s="7" t="s">
        <v>624</v>
      </c>
      <c r="FC34" s="7" t="s">
        <v>290</v>
      </c>
      <c r="FD34" s="7" t="s">
        <v>290</v>
      </c>
      <c r="FE34" s="7" t="s">
        <v>290</v>
      </c>
      <c r="FF34" s="7" t="s">
        <v>290</v>
      </c>
      <c r="FG34" s="7" t="s">
        <v>290</v>
      </c>
      <c r="FH34" s="7" t="s">
        <v>258</v>
      </c>
      <c r="FK34" s="7" t="s">
        <v>238</v>
      </c>
      <c r="FQ34" s="7" t="s">
        <v>273</v>
      </c>
      <c r="FS34" s="7" t="s">
        <v>273</v>
      </c>
      <c r="FT34" s="7" t="s">
        <v>246</v>
      </c>
      <c r="FU34" s="6" t="s">
        <v>246</v>
      </c>
      <c r="FV34" s="6"/>
      <c r="FW34" s="6"/>
      <c r="FX34" s="6"/>
      <c r="FY34" s="6"/>
      <c r="FZ34" s="6"/>
      <c r="GA34" s="6"/>
      <c r="GB34" s="6"/>
      <c r="GD34" s="7" t="s">
        <v>246</v>
      </c>
      <c r="GF34" s="7" t="s">
        <v>246</v>
      </c>
      <c r="GQ34" s="7" t="s">
        <v>239</v>
      </c>
      <c r="GS34" s="7" t="s">
        <v>238</v>
      </c>
      <c r="GT34" s="7" t="s">
        <v>238</v>
      </c>
      <c r="GU34" s="7" t="s">
        <v>238</v>
      </c>
      <c r="GY34" s="7" t="s">
        <v>246</v>
      </c>
      <c r="HB34" s="7" t="s">
        <v>238</v>
      </c>
      <c r="HD34" s="7" t="s">
        <v>238</v>
      </c>
      <c r="HE34" s="7" t="s">
        <v>238</v>
      </c>
      <c r="HK34" s="7" t="s">
        <v>238</v>
      </c>
      <c r="HO34" s="7" t="s">
        <v>238</v>
      </c>
      <c r="HU34" s="7" t="s">
        <v>241</v>
      </c>
      <c r="HX34" s="7" t="s">
        <v>239</v>
      </c>
    </row>
    <row r="35" spans="1:233" ht="50.1" customHeight="1">
      <c r="A35" s="6" t="s">
        <v>625</v>
      </c>
      <c r="B35" s="6" t="s">
        <v>236</v>
      </c>
      <c r="C35" s="6"/>
      <c r="D35" s="6" t="s">
        <v>237</v>
      </c>
      <c r="G35" s="6" t="s">
        <v>238</v>
      </c>
      <c r="H35" s="6"/>
      <c r="I35" s="6"/>
      <c r="J35" s="6"/>
      <c r="K35" s="6"/>
      <c r="L35" s="6"/>
      <c r="M35" s="6" t="s">
        <v>238</v>
      </c>
      <c r="N35" s="6"/>
      <c r="O35" s="6"/>
      <c r="P35" s="6"/>
      <c r="Q35" s="6"/>
      <c r="R35" s="6" t="s">
        <v>238</v>
      </c>
      <c r="S35" s="6"/>
      <c r="U35" s="6" t="s">
        <v>239</v>
      </c>
      <c r="V35" s="7" t="s">
        <v>294</v>
      </c>
      <c r="W35" s="6" t="s">
        <v>295</v>
      </c>
      <c r="AA35" s="6"/>
      <c r="AB35" s="6"/>
      <c r="AC35" s="6" t="s">
        <v>238</v>
      </c>
      <c r="AD35" s="6" t="s">
        <v>264</v>
      </c>
      <c r="AE35" s="6"/>
      <c r="AF35" s="6"/>
      <c r="AG35" s="6"/>
      <c r="AH35" s="7" t="s">
        <v>626</v>
      </c>
      <c r="AI35" s="7" t="s">
        <v>246</v>
      </c>
      <c r="AK35" s="7" t="s">
        <v>298</v>
      </c>
      <c r="AM35" s="6" t="s">
        <v>281</v>
      </c>
      <c r="AO35" s="7" t="s">
        <v>246</v>
      </c>
      <c r="AQ35" s="7" t="s">
        <v>282</v>
      </c>
      <c r="AR35" s="7" t="s">
        <v>283</v>
      </c>
      <c r="AT35" s="7" t="s">
        <v>284</v>
      </c>
      <c r="AV35" s="7" t="s">
        <v>239</v>
      </c>
      <c r="AW35" s="7" t="s">
        <v>239</v>
      </c>
      <c r="AY35" s="7" t="s">
        <v>239</v>
      </c>
      <c r="AZ35" s="7" t="s">
        <v>239</v>
      </c>
      <c r="BB35" s="6"/>
      <c r="BC35" s="6" t="s">
        <v>238</v>
      </c>
      <c r="BD35" s="6"/>
      <c r="BE35" s="6"/>
      <c r="BF35" s="6"/>
      <c r="BG35" s="6"/>
      <c r="BH35" s="6"/>
      <c r="BI35" s="6"/>
      <c r="BL35" s="6" t="s">
        <v>238</v>
      </c>
      <c r="BM35" s="6"/>
      <c r="BN35" s="6" t="s">
        <v>238</v>
      </c>
      <c r="BO35" s="6"/>
      <c r="BP35" s="6"/>
      <c r="BQ35" s="6" t="s">
        <v>238</v>
      </c>
      <c r="BR35" s="6"/>
      <c r="BS35" s="6"/>
      <c r="BU35" s="6" t="s">
        <v>238</v>
      </c>
      <c r="BV35" s="6"/>
      <c r="BW35" s="6"/>
      <c r="BX35" s="6"/>
      <c r="BZ35" s="7" t="s">
        <v>246</v>
      </c>
      <c r="CB35" s="7" t="s">
        <v>302</v>
      </c>
      <c r="CD35" s="7" t="s">
        <v>246</v>
      </c>
      <c r="CF35" s="6"/>
      <c r="CI35" s="6"/>
      <c r="CJ35" s="6"/>
      <c r="CK35" s="6"/>
      <c r="CL35" s="6"/>
      <c r="CM35" s="6" t="s">
        <v>264</v>
      </c>
      <c r="CN35" s="6" t="s">
        <v>264</v>
      </c>
      <c r="CO35" s="6" t="s">
        <v>238</v>
      </c>
      <c r="CW35" s="7" t="s">
        <v>246</v>
      </c>
      <c r="CX35" s="7" t="s">
        <v>246</v>
      </c>
      <c r="CY35" s="7" t="s">
        <v>249</v>
      </c>
      <c r="DC35" s="6"/>
      <c r="DD35" s="6"/>
      <c r="DE35" s="6" t="s">
        <v>238</v>
      </c>
      <c r="DF35" s="6"/>
      <c r="DH35" s="7" t="s">
        <v>628</v>
      </c>
      <c r="DJ35" s="7" t="s">
        <v>238</v>
      </c>
      <c r="DS35" s="7" t="s">
        <v>246</v>
      </c>
      <c r="DU35" s="7" t="s">
        <v>250</v>
      </c>
      <c r="DV35" s="7" t="s">
        <v>246</v>
      </c>
      <c r="DW35" s="7" t="s">
        <v>239</v>
      </c>
      <c r="DY35" s="7" t="s">
        <v>238</v>
      </c>
      <c r="EF35" s="7" t="s">
        <v>629</v>
      </c>
      <c r="EG35" s="7" t="s">
        <v>246</v>
      </c>
      <c r="EI35" s="7" t="s">
        <v>246</v>
      </c>
      <c r="EP35" s="7" t="s">
        <v>246</v>
      </c>
      <c r="ER35" s="7" t="s">
        <v>246</v>
      </c>
      <c r="ES35" s="7" t="s">
        <v>254</v>
      </c>
      <c r="ET35" s="7" t="s">
        <v>630</v>
      </c>
      <c r="EX35" s="7" t="s">
        <v>238</v>
      </c>
      <c r="FG35" s="7" t="s">
        <v>631</v>
      </c>
      <c r="FH35" s="7" t="s">
        <v>258</v>
      </c>
      <c r="FK35" s="7" t="s">
        <v>238</v>
      </c>
      <c r="FQ35" s="7" t="s">
        <v>273</v>
      </c>
      <c r="FS35" s="7" t="s">
        <v>273</v>
      </c>
      <c r="FT35" s="7" t="s">
        <v>246</v>
      </c>
      <c r="FU35" s="6" t="s">
        <v>239</v>
      </c>
      <c r="FV35" s="6"/>
      <c r="FW35" s="6" t="s">
        <v>238</v>
      </c>
      <c r="FX35" s="6"/>
      <c r="FY35" s="6"/>
      <c r="FZ35" s="6"/>
      <c r="GA35" s="6"/>
      <c r="GB35" s="6"/>
      <c r="GC35" s="13" t="s">
        <v>632</v>
      </c>
      <c r="GD35" s="7" t="s">
        <v>246</v>
      </c>
      <c r="GF35" s="7" t="s">
        <v>246</v>
      </c>
      <c r="GQ35" s="7" t="s">
        <v>239</v>
      </c>
      <c r="GX35" s="7" t="s">
        <v>633</v>
      </c>
      <c r="GY35" s="7" t="s">
        <v>239</v>
      </c>
      <c r="HG35" s="7" t="s">
        <v>634</v>
      </c>
      <c r="HH35" s="7" t="s">
        <v>264</v>
      </c>
      <c r="HI35" s="7" t="s">
        <v>238</v>
      </c>
      <c r="HP35" s="7" t="s">
        <v>238</v>
      </c>
      <c r="HU35" s="7" t="s">
        <v>246</v>
      </c>
      <c r="HX35" s="7" t="s">
        <v>239</v>
      </c>
    </row>
    <row r="36" spans="1:233" ht="50.1" customHeight="1">
      <c r="A36" s="6" t="s">
        <v>635</v>
      </c>
      <c r="B36" s="6" t="s">
        <v>236</v>
      </c>
      <c r="C36" s="6"/>
      <c r="D36" s="6" t="s">
        <v>237</v>
      </c>
      <c r="G36" s="6" t="s">
        <v>238</v>
      </c>
      <c r="H36" s="6"/>
      <c r="I36" s="6"/>
      <c r="J36" s="7" t="s">
        <v>636</v>
      </c>
      <c r="K36" s="6"/>
      <c r="L36" s="6"/>
      <c r="M36" s="6" t="s">
        <v>264</v>
      </c>
      <c r="N36" s="6"/>
      <c r="O36" s="6"/>
      <c r="P36" s="6"/>
      <c r="Q36" s="6"/>
      <c r="R36" s="6" t="s">
        <v>264</v>
      </c>
      <c r="S36" s="6"/>
      <c r="U36" s="6" t="s">
        <v>246</v>
      </c>
      <c r="V36" s="7" t="s">
        <v>240</v>
      </c>
      <c r="W36" s="6" t="s">
        <v>241</v>
      </c>
      <c r="Y36" s="8">
        <v>40544</v>
      </c>
      <c r="AA36" s="6" t="s">
        <v>238</v>
      </c>
      <c r="AB36" s="6"/>
      <c r="AC36" s="6"/>
      <c r="AD36" s="6"/>
      <c r="AE36" s="6"/>
      <c r="AF36" s="6"/>
      <c r="AG36" s="6"/>
      <c r="AI36" s="7" t="s">
        <v>239</v>
      </c>
      <c r="AK36" s="7" t="s">
        <v>298</v>
      </c>
      <c r="AM36" s="6" t="s">
        <v>266</v>
      </c>
      <c r="AO36" s="7" t="s">
        <v>239</v>
      </c>
      <c r="AP36" s="13" t="s">
        <v>637</v>
      </c>
      <c r="AQ36" s="7" t="s">
        <v>246</v>
      </c>
      <c r="AR36" s="7" t="s">
        <v>247</v>
      </c>
      <c r="AS36" s="7" t="s">
        <v>638</v>
      </c>
      <c r="AT36" s="7" t="s">
        <v>284</v>
      </c>
      <c r="AV36" s="7" t="s">
        <v>246</v>
      </c>
      <c r="AW36" s="7" t="s">
        <v>239</v>
      </c>
      <c r="AY36" s="7" t="s">
        <v>239</v>
      </c>
      <c r="AZ36" s="7" t="s">
        <v>239</v>
      </c>
      <c r="BB36" s="6"/>
      <c r="BC36" s="6"/>
      <c r="BD36" s="6"/>
      <c r="BE36" s="6"/>
      <c r="BF36" s="6"/>
      <c r="BG36" s="6"/>
      <c r="BH36" s="6"/>
      <c r="BI36" s="6"/>
      <c r="BJ36" s="7" t="s">
        <v>639</v>
      </c>
      <c r="BL36" s="6"/>
      <c r="BM36" s="6"/>
      <c r="BN36" s="6"/>
      <c r="BO36" s="6"/>
      <c r="BP36" s="6"/>
      <c r="BQ36" s="6"/>
      <c r="BR36" s="6"/>
      <c r="BS36" s="6"/>
      <c r="BU36" s="6"/>
      <c r="BV36" s="6"/>
      <c r="BW36" s="6"/>
      <c r="BX36" s="6"/>
      <c r="BZ36" s="7" t="s">
        <v>246</v>
      </c>
      <c r="CB36" s="7" t="s">
        <v>334</v>
      </c>
      <c r="CD36" s="7" t="s">
        <v>246</v>
      </c>
      <c r="CF36" s="6"/>
      <c r="CI36" s="6"/>
      <c r="CJ36" s="6"/>
      <c r="CK36" s="6" t="s">
        <v>238</v>
      </c>
      <c r="CL36" s="6" t="s">
        <v>238</v>
      </c>
      <c r="CM36" s="6"/>
      <c r="CN36" s="6"/>
      <c r="CO36" s="6"/>
      <c r="CW36" s="7" t="s">
        <v>239</v>
      </c>
      <c r="CX36" s="7" t="s">
        <v>246</v>
      </c>
      <c r="CY36" s="7" t="s">
        <v>249</v>
      </c>
      <c r="DC36" s="6"/>
      <c r="DD36" s="6"/>
      <c r="DE36" s="6"/>
      <c r="DF36" s="6" t="s">
        <v>238</v>
      </c>
      <c r="DJ36" s="7" t="s">
        <v>238</v>
      </c>
      <c r="DS36" s="7" t="s">
        <v>246</v>
      </c>
      <c r="DU36" s="7" t="s">
        <v>250</v>
      </c>
      <c r="DV36" s="7" t="s">
        <v>246</v>
      </c>
      <c r="DW36" s="7" t="s">
        <v>246</v>
      </c>
      <c r="EI36" s="7" t="s">
        <v>246</v>
      </c>
      <c r="EP36" s="7" t="s">
        <v>239</v>
      </c>
      <c r="EQ36" s="7">
        <v>0</v>
      </c>
      <c r="ER36" s="7" t="s">
        <v>246</v>
      </c>
      <c r="FK36" s="7" t="s">
        <v>238</v>
      </c>
      <c r="FQ36" s="7" t="s">
        <v>273</v>
      </c>
      <c r="FS36" s="7" t="s">
        <v>273</v>
      </c>
      <c r="FT36" s="7" t="s">
        <v>246</v>
      </c>
      <c r="FU36" s="6" t="s">
        <v>239</v>
      </c>
      <c r="FV36" s="6"/>
      <c r="FW36" s="6"/>
      <c r="FX36" s="6"/>
      <c r="FY36" s="6"/>
      <c r="FZ36" s="6"/>
      <c r="GA36" s="6"/>
      <c r="GB36" s="6" t="s">
        <v>238</v>
      </c>
      <c r="GC36" s="7" t="s">
        <v>640</v>
      </c>
      <c r="GD36" s="7" t="s">
        <v>246</v>
      </c>
      <c r="GF36" s="7" t="s">
        <v>246</v>
      </c>
      <c r="GQ36" s="7" t="s">
        <v>246</v>
      </c>
      <c r="GY36" s="7" t="s">
        <v>241</v>
      </c>
      <c r="HF36" s="7" t="s">
        <v>238</v>
      </c>
      <c r="HH36" s="7" t="s">
        <v>264</v>
      </c>
      <c r="HI36" s="7" t="s">
        <v>238</v>
      </c>
      <c r="HJ36" s="7" t="s">
        <v>238</v>
      </c>
      <c r="HQ36" s="7" t="s">
        <v>238</v>
      </c>
      <c r="HU36" s="7" t="s">
        <v>246</v>
      </c>
      <c r="HW36" s="7" t="s">
        <v>641</v>
      </c>
      <c r="HX36" s="7" t="s">
        <v>239</v>
      </c>
    </row>
    <row r="37" spans="1:233" ht="50.1" customHeight="1">
      <c r="A37" s="6" t="s">
        <v>642</v>
      </c>
      <c r="B37" s="6" t="s">
        <v>236</v>
      </c>
      <c r="C37" s="6"/>
      <c r="D37" s="6" t="s">
        <v>922</v>
      </c>
      <c r="G37" s="6" t="s">
        <v>238</v>
      </c>
      <c r="H37" s="6" t="s">
        <v>238</v>
      </c>
      <c r="I37" s="6"/>
      <c r="J37" s="6"/>
      <c r="K37" s="6"/>
      <c r="L37" s="6" t="s">
        <v>238</v>
      </c>
      <c r="M37" s="6"/>
      <c r="N37" s="6"/>
      <c r="O37" s="6" t="s">
        <v>238</v>
      </c>
      <c r="P37" s="6"/>
      <c r="Q37" s="6"/>
      <c r="R37" s="6"/>
      <c r="S37" s="6"/>
      <c r="U37" s="6" t="s">
        <v>239</v>
      </c>
      <c r="V37" s="7" t="s">
        <v>294</v>
      </c>
      <c r="W37" s="6" t="s">
        <v>295</v>
      </c>
      <c r="X37" s="7" t="s">
        <v>643</v>
      </c>
      <c r="Y37" s="12">
        <v>39845</v>
      </c>
      <c r="AA37" s="6" t="s">
        <v>238</v>
      </c>
      <c r="AB37" s="6" t="s">
        <v>238</v>
      </c>
      <c r="AC37" s="6"/>
      <c r="AD37" s="6" t="s">
        <v>238</v>
      </c>
      <c r="AE37" s="6"/>
      <c r="AF37" s="6"/>
      <c r="AG37" s="6"/>
      <c r="AH37" s="7" t="s">
        <v>644</v>
      </c>
      <c r="AI37" s="7" t="s">
        <v>246</v>
      </c>
      <c r="AK37" s="7" t="s">
        <v>281</v>
      </c>
      <c r="AM37" s="6" t="s">
        <v>266</v>
      </c>
      <c r="AN37" s="7" t="s">
        <v>645</v>
      </c>
      <c r="AO37" s="7" t="s">
        <v>246</v>
      </c>
      <c r="AQ37" s="7" t="s">
        <v>282</v>
      </c>
      <c r="AR37" s="7" t="s">
        <v>321</v>
      </c>
      <c r="AT37" s="7" t="s">
        <v>284</v>
      </c>
      <c r="AV37" s="7" t="s">
        <v>246</v>
      </c>
      <c r="AW37" s="7" t="s">
        <v>246</v>
      </c>
      <c r="AX37" s="7" t="s">
        <v>646</v>
      </c>
      <c r="AY37" s="7" t="s">
        <v>246</v>
      </c>
      <c r="AZ37" s="7" t="s">
        <v>246</v>
      </c>
      <c r="BB37" s="6"/>
      <c r="BC37" s="6"/>
      <c r="BD37" s="6"/>
      <c r="BE37" s="6" t="s">
        <v>238</v>
      </c>
      <c r="BF37" s="6"/>
      <c r="BG37" s="6"/>
      <c r="BH37" s="6"/>
      <c r="BI37" s="6"/>
      <c r="BL37" s="6"/>
      <c r="BM37" s="6"/>
      <c r="BN37" s="6" t="s">
        <v>238</v>
      </c>
      <c r="BO37" s="6"/>
      <c r="BP37" s="6"/>
      <c r="BQ37" s="6"/>
      <c r="BR37" s="6"/>
      <c r="BS37" s="6" t="s">
        <v>647</v>
      </c>
      <c r="BU37" s="6"/>
      <c r="BV37" s="6"/>
      <c r="BW37" s="6"/>
      <c r="BX37" s="6" t="s">
        <v>238</v>
      </c>
      <c r="BZ37" s="7" t="s">
        <v>246</v>
      </c>
      <c r="CB37" s="7" t="s">
        <v>247</v>
      </c>
      <c r="CC37" s="7" t="s">
        <v>648</v>
      </c>
      <c r="CD37" s="7" t="s">
        <v>239</v>
      </c>
      <c r="CE37" s="7" t="s">
        <v>648</v>
      </c>
      <c r="CF37" s="6"/>
      <c r="CG37" s="7" t="s">
        <v>238</v>
      </c>
      <c r="CI37" s="6"/>
      <c r="CJ37" s="6" t="s">
        <v>238</v>
      </c>
      <c r="CK37" s="6" t="s">
        <v>238</v>
      </c>
      <c r="CL37" s="6"/>
      <c r="CM37" s="6" t="s">
        <v>238</v>
      </c>
      <c r="CN37" s="6"/>
      <c r="CO37" s="6"/>
      <c r="CW37" s="7" t="s">
        <v>246</v>
      </c>
      <c r="CX37" s="7" t="s">
        <v>246</v>
      </c>
      <c r="CY37" s="7" t="s">
        <v>249</v>
      </c>
      <c r="DC37" s="6"/>
      <c r="DD37" s="6"/>
      <c r="DE37" s="6"/>
      <c r="DF37" s="6" t="s">
        <v>238</v>
      </c>
      <c r="DJ37" s="7" t="s">
        <v>238</v>
      </c>
      <c r="DS37" s="7" t="s">
        <v>246</v>
      </c>
      <c r="DU37" s="7" t="s">
        <v>250</v>
      </c>
      <c r="DV37" s="7" t="s">
        <v>239</v>
      </c>
      <c r="DW37" s="7" t="s">
        <v>246</v>
      </c>
      <c r="EG37" s="7" t="s">
        <v>246</v>
      </c>
      <c r="EI37" s="7" t="s">
        <v>239</v>
      </c>
      <c r="EK37" s="7" t="s">
        <v>238</v>
      </c>
      <c r="EO37" s="7">
        <v>25</v>
      </c>
      <c r="EP37" s="7" t="s">
        <v>246</v>
      </c>
      <c r="EQ37" s="7" t="s">
        <v>649</v>
      </c>
      <c r="ER37" s="7" t="s">
        <v>239</v>
      </c>
      <c r="ES37" s="7" t="s">
        <v>254</v>
      </c>
      <c r="ET37" s="7" t="s">
        <v>650</v>
      </c>
      <c r="EU37" s="7" t="s">
        <v>247</v>
      </c>
      <c r="EV37" s="7" t="s">
        <v>651</v>
      </c>
      <c r="EX37" s="7" t="s">
        <v>238</v>
      </c>
      <c r="FB37" s="7" t="s">
        <v>290</v>
      </c>
      <c r="FC37" s="7" t="s">
        <v>290</v>
      </c>
      <c r="FD37" s="7" t="s">
        <v>290</v>
      </c>
      <c r="FE37" s="7" t="s">
        <v>290</v>
      </c>
      <c r="FF37" s="7" t="s">
        <v>290</v>
      </c>
      <c r="FH37" s="7" t="s">
        <v>247</v>
      </c>
      <c r="FI37" s="7" t="s">
        <v>277</v>
      </c>
      <c r="FN37" s="7" t="s">
        <v>238</v>
      </c>
      <c r="FP37" s="7" t="s">
        <v>652</v>
      </c>
      <c r="FQ37" s="7" t="s">
        <v>246</v>
      </c>
      <c r="FR37" s="7" t="s">
        <v>653</v>
      </c>
      <c r="FS37" s="7" t="s">
        <v>246</v>
      </c>
      <c r="FT37" s="7" t="s">
        <v>246</v>
      </c>
      <c r="FU37" s="6" t="s">
        <v>246</v>
      </c>
      <c r="FV37" s="6"/>
      <c r="FW37" s="6"/>
      <c r="FX37" s="6"/>
      <c r="FY37" s="6"/>
      <c r="FZ37" s="6"/>
      <c r="GA37" s="6"/>
      <c r="GB37" s="6"/>
      <c r="GD37" s="7" t="s">
        <v>246</v>
      </c>
      <c r="GF37" s="7" t="s">
        <v>246</v>
      </c>
      <c r="GQ37" s="7" t="s">
        <v>246</v>
      </c>
      <c r="GW37" s="7" t="s">
        <v>238</v>
      </c>
      <c r="GY37" s="7" t="s">
        <v>241</v>
      </c>
      <c r="HF37" s="7" t="s">
        <v>238</v>
      </c>
      <c r="HK37" s="7" t="s">
        <v>238</v>
      </c>
      <c r="HO37" s="7" t="s">
        <v>238</v>
      </c>
      <c r="HQ37" s="7" t="s">
        <v>238</v>
      </c>
      <c r="HU37" s="7" t="s">
        <v>241</v>
      </c>
      <c r="HX37" s="7" t="s">
        <v>239</v>
      </c>
    </row>
    <row r="38" spans="1:233" ht="50.1" customHeight="1">
      <c r="A38" s="6" t="s">
        <v>654</v>
      </c>
      <c r="B38" s="6" t="s">
        <v>236</v>
      </c>
      <c r="C38" s="6"/>
      <c r="D38" s="6" t="s">
        <v>247</v>
      </c>
      <c r="E38" s="7" t="s">
        <v>655</v>
      </c>
      <c r="G38" s="6" t="s">
        <v>238</v>
      </c>
      <c r="H38" s="6"/>
      <c r="I38" s="6"/>
      <c r="J38" s="6"/>
      <c r="K38" s="6"/>
      <c r="L38" s="6" t="s">
        <v>238</v>
      </c>
      <c r="M38" s="6"/>
      <c r="N38" s="6" t="s">
        <v>238</v>
      </c>
      <c r="O38" s="6" t="s">
        <v>238</v>
      </c>
      <c r="P38" s="6" t="s">
        <v>238</v>
      </c>
      <c r="Q38" s="6" t="s">
        <v>238</v>
      </c>
      <c r="R38" s="6"/>
      <c r="S38" s="6" t="s">
        <v>264</v>
      </c>
      <c r="T38" s="7" t="s">
        <v>656</v>
      </c>
      <c r="U38" s="6" t="s">
        <v>239</v>
      </c>
      <c r="V38" s="7" t="s">
        <v>240</v>
      </c>
      <c r="W38" s="6" t="s">
        <v>241</v>
      </c>
      <c r="Y38" s="12">
        <v>40179</v>
      </c>
      <c r="AA38" s="6" t="s">
        <v>238</v>
      </c>
      <c r="AB38" s="6"/>
      <c r="AC38" s="6"/>
      <c r="AD38" s="6" t="s">
        <v>238</v>
      </c>
      <c r="AE38" s="6"/>
      <c r="AF38" s="6"/>
      <c r="AG38" s="6"/>
      <c r="AH38" s="7" t="s">
        <v>657</v>
      </c>
      <c r="AI38" s="7" t="s">
        <v>246</v>
      </c>
      <c r="AK38" s="7" t="s">
        <v>298</v>
      </c>
      <c r="AM38" s="6" t="s">
        <v>386</v>
      </c>
      <c r="AO38" s="7" t="s">
        <v>241</v>
      </c>
      <c r="AQ38" s="7" t="s">
        <v>282</v>
      </c>
      <c r="AR38" s="7" t="s">
        <v>247</v>
      </c>
      <c r="AS38" s="7" t="s">
        <v>658</v>
      </c>
      <c r="AT38" s="7" t="s">
        <v>435</v>
      </c>
      <c r="AV38" s="7" t="s">
        <v>239</v>
      </c>
      <c r="AW38" s="7" t="s">
        <v>239</v>
      </c>
      <c r="AY38" s="7" t="s">
        <v>239</v>
      </c>
      <c r="AZ38" s="7" t="s">
        <v>239</v>
      </c>
      <c r="BB38" s="6" t="s">
        <v>774</v>
      </c>
      <c r="BC38" s="6"/>
      <c r="BD38" s="6"/>
      <c r="BE38" s="6"/>
      <c r="BF38" s="6"/>
      <c r="BG38" s="6"/>
      <c r="BH38" s="6"/>
      <c r="BI38" s="6"/>
      <c r="BL38" s="6"/>
      <c r="BM38" s="6"/>
      <c r="BN38" s="6"/>
      <c r="BO38" s="6"/>
      <c r="BP38" s="6"/>
      <c r="BQ38" s="6"/>
      <c r="BR38" s="6"/>
      <c r="BS38" s="6"/>
      <c r="BU38" s="6"/>
      <c r="BV38" s="6"/>
      <c r="BW38" s="6"/>
      <c r="BX38" s="6" t="s">
        <v>238</v>
      </c>
      <c r="BZ38" s="7" t="s">
        <v>246</v>
      </c>
      <c r="CB38" s="7" t="s">
        <v>334</v>
      </c>
      <c r="CD38" s="7" t="s">
        <v>239</v>
      </c>
      <c r="CE38" s="7" t="s">
        <v>659</v>
      </c>
      <c r="CF38" s="6"/>
      <c r="CG38" s="7" t="s">
        <v>238</v>
      </c>
      <c r="CH38" s="7" t="s">
        <v>238</v>
      </c>
      <c r="CI38" s="6"/>
      <c r="CJ38" s="6" t="s">
        <v>238</v>
      </c>
      <c r="CK38" s="6" t="s">
        <v>238</v>
      </c>
      <c r="CL38" s="6"/>
      <c r="CM38" s="6" t="s">
        <v>238</v>
      </c>
      <c r="CN38" s="6" t="s">
        <v>238</v>
      </c>
      <c r="CO38" s="6"/>
      <c r="CW38" s="7" t="s">
        <v>246</v>
      </c>
      <c r="CX38" s="7" t="s">
        <v>774</v>
      </c>
      <c r="CY38" s="7" t="s">
        <v>249</v>
      </c>
      <c r="DC38" s="6"/>
      <c r="DD38" s="6"/>
      <c r="DE38" s="6"/>
      <c r="DF38" s="6"/>
      <c r="DJ38" s="7" t="s">
        <v>238</v>
      </c>
      <c r="DS38" s="7" t="s">
        <v>246</v>
      </c>
      <c r="DU38" s="7" t="s">
        <v>287</v>
      </c>
      <c r="DV38" s="7" t="s">
        <v>239</v>
      </c>
      <c r="DW38" s="7" t="s">
        <v>239</v>
      </c>
      <c r="EB38" s="7" t="s">
        <v>238</v>
      </c>
      <c r="EG38" s="7" t="s">
        <v>246</v>
      </c>
      <c r="EI38" s="7" t="s">
        <v>239</v>
      </c>
      <c r="EK38" s="7" t="s">
        <v>238</v>
      </c>
      <c r="EM38" s="7" t="s">
        <v>238</v>
      </c>
      <c r="EO38" s="7" t="s">
        <v>660</v>
      </c>
      <c r="EP38" s="7" t="s">
        <v>239</v>
      </c>
      <c r="EQ38" s="7" t="s">
        <v>972</v>
      </c>
      <c r="ER38" s="7" t="s">
        <v>239</v>
      </c>
      <c r="ES38" s="7" t="s">
        <v>270</v>
      </c>
      <c r="EU38" s="7" t="s">
        <v>256</v>
      </c>
      <c r="EV38" s="7" t="s">
        <v>661</v>
      </c>
      <c r="EX38" s="7" t="s">
        <v>238</v>
      </c>
      <c r="FB38" s="7">
        <v>15</v>
      </c>
      <c r="FC38" s="7">
        <v>20</v>
      </c>
      <c r="FD38" s="7" t="s">
        <v>290</v>
      </c>
      <c r="FE38" s="7" t="s">
        <v>290</v>
      </c>
      <c r="FF38" s="7" t="s">
        <v>290</v>
      </c>
      <c r="FG38" s="7" t="s">
        <v>290</v>
      </c>
      <c r="FH38" s="7" t="s">
        <v>258</v>
      </c>
      <c r="FN38" s="7" t="s">
        <v>238</v>
      </c>
      <c r="FP38" s="7" t="s">
        <v>662</v>
      </c>
      <c r="FQ38" s="7" t="s">
        <v>273</v>
      </c>
      <c r="FS38" s="7" t="s">
        <v>246</v>
      </c>
      <c r="FT38" s="7" t="s">
        <v>246</v>
      </c>
      <c r="FU38" s="6" t="s">
        <v>239</v>
      </c>
      <c r="FV38" s="6"/>
      <c r="FW38" s="6" t="s">
        <v>238</v>
      </c>
      <c r="FX38" s="6"/>
      <c r="FY38" s="6"/>
      <c r="FZ38" s="6"/>
      <c r="GA38" s="6"/>
      <c r="GB38" s="6"/>
      <c r="GD38" s="7" t="s">
        <v>246</v>
      </c>
      <c r="GE38" s="7" t="s">
        <v>663</v>
      </c>
      <c r="GF38" s="7" t="s">
        <v>246</v>
      </c>
      <c r="GQ38" s="7" t="s">
        <v>246</v>
      </c>
      <c r="HM38" s="7" t="s">
        <v>238</v>
      </c>
      <c r="HU38" s="7" t="s">
        <v>246</v>
      </c>
      <c r="HX38" s="7" t="s">
        <v>239</v>
      </c>
    </row>
    <row r="39" spans="1:233" ht="50.1" customHeight="1">
      <c r="A39" s="6" t="s">
        <v>664</v>
      </c>
      <c r="B39" s="6" t="s">
        <v>236</v>
      </c>
      <c r="C39" s="6"/>
      <c r="D39" s="6" t="s">
        <v>237</v>
      </c>
      <c r="G39" s="6" t="s">
        <v>238</v>
      </c>
      <c r="H39" s="6"/>
      <c r="I39" s="6"/>
      <c r="J39" s="6"/>
      <c r="K39" s="6"/>
      <c r="L39" s="6" t="s">
        <v>238</v>
      </c>
      <c r="M39" s="6" t="s">
        <v>238</v>
      </c>
      <c r="N39" s="6" t="s">
        <v>238</v>
      </c>
      <c r="O39" s="6" t="s">
        <v>238</v>
      </c>
      <c r="P39" s="6" t="s">
        <v>238</v>
      </c>
      <c r="Q39" s="6"/>
      <c r="R39" s="6"/>
      <c r="S39" s="6"/>
      <c r="U39" s="6" t="s">
        <v>239</v>
      </c>
      <c r="V39" s="7" t="s">
        <v>240</v>
      </c>
      <c r="W39" s="6" t="s">
        <v>241</v>
      </c>
      <c r="Y39" s="8">
        <v>40179</v>
      </c>
      <c r="AA39" s="6"/>
      <c r="AB39" s="6" t="s">
        <v>238</v>
      </c>
      <c r="AC39" s="6"/>
      <c r="AD39" s="6" t="s">
        <v>238</v>
      </c>
      <c r="AE39" s="6"/>
      <c r="AF39" s="6"/>
      <c r="AG39" s="6"/>
      <c r="AH39" s="7" t="s">
        <v>665</v>
      </c>
      <c r="AI39" s="7" t="s">
        <v>246</v>
      </c>
      <c r="AK39" s="7" t="s">
        <v>298</v>
      </c>
      <c r="AM39" s="6" t="s">
        <v>281</v>
      </c>
      <c r="AO39" s="7" t="s">
        <v>241</v>
      </c>
      <c r="AQ39" s="7" t="s">
        <v>246</v>
      </c>
      <c r="AR39" s="7" t="s">
        <v>241</v>
      </c>
      <c r="AT39" s="7" t="s">
        <v>241</v>
      </c>
      <c r="AV39" s="7" t="s">
        <v>241</v>
      </c>
      <c r="AW39" s="7" t="s">
        <v>241</v>
      </c>
      <c r="AY39" s="7" t="s">
        <v>239</v>
      </c>
      <c r="AZ39" s="7" t="s">
        <v>246</v>
      </c>
      <c r="BB39" s="6"/>
      <c r="BC39" s="6"/>
      <c r="BD39" s="6"/>
      <c r="BE39" s="6" t="s">
        <v>238</v>
      </c>
      <c r="BF39" s="6"/>
      <c r="BG39" s="6"/>
      <c r="BH39" s="6"/>
      <c r="BI39" s="6"/>
      <c r="BL39" s="6"/>
      <c r="BM39" s="6"/>
      <c r="BN39" s="6" t="s">
        <v>238</v>
      </c>
      <c r="BO39" s="6"/>
      <c r="BP39" s="6"/>
      <c r="BQ39" s="6"/>
      <c r="BR39" s="6"/>
      <c r="BS39" s="6"/>
      <c r="BU39" s="6"/>
      <c r="BV39" s="6"/>
      <c r="BW39" s="6"/>
      <c r="BX39" s="6" t="s">
        <v>238</v>
      </c>
      <c r="BZ39" s="7" t="s">
        <v>246</v>
      </c>
      <c r="CB39" s="7" t="s">
        <v>247</v>
      </c>
      <c r="CC39" s="7" t="s">
        <v>666</v>
      </c>
      <c r="CD39" s="7" t="s">
        <v>246</v>
      </c>
      <c r="CF39" s="6"/>
      <c r="CG39" s="7" t="s">
        <v>238</v>
      </c>
      <c r="CI39" s="6"/>
      <c r="CJ39" s="6" t="s">
        <v>238</v>
      </c>
      <c r="CK39" s="6" t="s">
        <v>238</v>
      </c>
      <c r="CL39" s="6" t="s">
        <v>238</v>
      </c>
      <c r="CM39" s="6" t="s">
        <v>238</v>
      </c>
      <c r="CN39" s="6"/>
      <c r="CO39" s="6"/>
      <c r="CW39" s="7" t="s">
        <v>246</v>
      </c>
      <c r="CX39" s="7" t="s">
        <v>246</v>
      </c>
      <c r="CY39" s="7" t="s">
        <v>249</v>
      </c>
      <c r="DC39" s="6"/>
      <c r="DD39" s="6"/>
      <c r="DE39" s="6"/>
      <c r="DF39" s="6" t="s">
        <v>238</v>
      </c>
      <c r="DJ39" s="7" t="s">
        <v>238</v>
      </c>
      <c r="DS39" s="7" t="s">
        <v>246</v>
      </c>
      <c r="DU39" s="7" t="s">
        <v>250</v>
      </c>
      <c r="DV39" s="7" t="s">
        <v>239</v>
      </c>
      <c r="DW39" s="7" t="s">
        <v>239</v>
      </c>
      <c r="EF39" s="7" t="s">
        <v>667</v>
      </c>
      <c r="EG39" s="7" t="s">
        <v>246</v>
      </c>
      <c r="EI39" s="7" t="s">
        <v>239</v>
      </c>
      <c r="EK39" s="7" t="s">
        <v>264</v>
      </c>
      <c r="EM39" s="7" t="s">
        <v>264</v>
      </c>
      <c r="EN39" s="7" t="s">
        <v>668</v>
      </c>
      <c r="EO39" s="7">
        <v>3</v>
      </c>
      <c r="EP39" s="7" t="s">
        <v>239</v>
      </c>
      <c r="EQ39" s="7">
        <v>4</v>
      </c>
      <c r="ER39" s="7" t="s">
        <v>239</v>
      </c>
      <c r="ES39" s="7" t="s">
        <v>254</v>
      </c>
      <c r="ET39" s="7" t="s">
        <v>669</v>
      </c>
      <c r="EU39" s="7" t="s">
        <v>256</v>
      </c>
      <c r="EV39" s="7" t="s">
        <v>670</v>
      </c>
      <c r="EX39" s="7" t="s">
        <v>238</v>
      </c>
      <c r="EY39" s="7" t="s">
        <v>238</v>
      </c>
      <c r="FB39" s="7">
        <v>20</v>
      </c>
      <c r="FC39" s="7">
        <v>20</v>
      </c>
      <c r="FD39" s="7">
        <v>20</v>
      </c>
      <c r="FE39" s="7" t="s">
        <v>259</v>
      </c>
      <c r="FF39" s="7" t="s">
        <v>259</v>
      </c>
      <c r="FN39" s="7" t="s">
        <v>238</v>
      </c>
      <c r="FO39" s="7" t="s">
        <v>238</v>
      </c>
      <c r="FP39" s="7" t="s">
        <v>671</v>
      </c>
      <c r="FQ39" s="7" t="s">
        <v>246</v>
      </c>
      <c r="FR39" s="7">
        <v>0</v>
      </c>
      <c r="FS39" s="7" t="s">
        <v>246</v>
      </c>
      <c r="FT39" s="7" t="s">
        <v>312</v>
      </c>
      <c r="FU39" s="6" t="s">
        <v>239</v>
      </c>
      <c r="FV39" s="6"/>
      <c r="FW39" s="6" t="s">
        <v>238</v>
      </c>
      <c r="FX39" s="6"/>
      <c r="FY39" s="6"/>
      <c r="FZ39" s="6"/>
      <c r="GA39" s="6"/>
      <c r="GB39" s="6"/>
      <c r="GD39" s="7" t="s">
        <v>246</v>
      </c>
      <c r="GE39" s="7" t="s">
        <v>672</v>
      </c>
      <c r="GF39" s="7" t="s">
        <v>246</v>
      </c>
      <c r="GQ39" s="7" t="s">
        <v>239</v>
      </c>
      <c r="GS39" s="7" t="s">
        <v>238</v>
      </c>
      <c r="GT39" s="7" t="s">
        <v>238</v>
      </c>
      <c r="GU39" s="7" t="s">
        <v>238</v>
      </c>
      <c r="GY39" s="7" t="s">
        <v>246</v>
      </c>
      <c r="HB39" s="7" t="s">
        <v>238</v>
      </c>
      <c r="HC39" s="7" t="s">
        <v>238</v>
      </c>
      <c r="HD39" s="7" t="s">
        <v>238</v>
      </c>
      <c r="HK39" s="7" t="s">
        <v>238</v>
      </c>
      <c r="HO39" s="7" t="s">
        <v>238</v>
      </c>
      <c r="HP39" s="7" t="s">
        <v>238</v>
      </c>
      <c r="HQ39" s="7" t="s">
        <v>238</v>
      </c>
      <c r="HS39" s="7" t="s">
        <v>238</v>
      </c>
      <c r="HT39" s="7" t="s">
        <v>673</v>
      </c>
      <c r="HU39" s="7" t="s">
        <v>246</v>
      </c>
      <c r="HW39" s="7" t="s">
        <v>674</v>
      </c>
      <c r="HX39" s="7" t="s">
        <v>239</v>
      </c>
    </row>
    <row r="40" spans="1:233" ht="50.1" customHeight="1">
      <c r="A40" s="6" t="s">
        <v>675</v>
      </c>
      <c r="B40" s="6" t="s">
        <v>236</v>
      </c>
      <c r="C40" s="6"/>
      <c r="D40" s="6" t="s">
        <v>922</v>
      </c>
      <c r="E40" s="7" t="s">
        <v>676</v>
      </c>
      <c r="G40" s="6" t="s">
        <v>238</v>
      </c>
      <c r="H40" s="6"/>
      <c r="I40" s="6"/>
      <c r="J40" s="6"/>
      <c r="K40" s="6"/>
      <c r="L40" s="6"/>
      <c r="M40" s="6"/>
      <c r="N40" s="6"/>
      <c r="O40" s="6" t="s">
        <v>238</v>
      </c>
      <c r="P40" s="6"/>
      <c r="Q40" s="6"/>
      <c r="R40" s="6"/>
      <c r="S40" s="6" t="s">
        <v>264</v>
      </c>
      <c r="T40" s="7" t="s">
        <v>677</v>
      </c>
      <c r="U40" s="6" t="s">
        <v>239</v>
      </c>
      <c r="V40" s="7" t="s">
        <v>294</v>
      </c>
      <c r="W40" s="6" t="s">
        <v>295</v>
      </c>
      <c r="Y40" s="8">
        <v>40179</v>
      </c>
      <c r="AA40" s="6"/>
      <c r="AB40" s="6"/>
      <c r="AC40" s="6" t="s">
        <v>238</v>
      </c>
      <c r="AD40" s="6"/>
      <c r="AE40" s="6"/>
      <c r="AF40" s="6"/>
      <c r="AG40" s="6"/>
      <c r="AH40" s="7" t="s">
        <v>678</v>
      </c>
      <c r="AI40" s="7" t="s">
        <v>246</v>
      </c>
      <c r="AK40" s="7" t="s">
        <v>266</v>
      </c>
      <c r="AL40" s="7" t="s">
        <v>679</v>
      </c>
      <c r="AM40" s="6" t="s">
        <v>266</v>
      </c>
      <c r="AO40" s="7" t="s">
        <v>246</v>
      </c>
      <c r="AQ40" s="7" t="s">
        <v>413</v>
      </c>
      <c r="AR40" s="7" t="s">
        <v>247</v>
      </c>
      <c r="AS40" s="7" t="s">
        <v>680</v>
      </c>
      <c r="AT40" s="7" t="s">
        <v>284</v>
      </c>
      <c r="AV40" s="7" t="s">
        <v>246</v>
      </c>
      <c r="AW40" s="7" t="s">
        <v>239</v>
      </c>
      <c r="AY40" s="7" t="s">
        <v>246</v>
      </c>
      <c r="AZ40" s="7" t="s">
        <v>239</v>
      </c>
      <c r="BB40" s="6"/>
      <c r="BC40" s="6"/>
      <c r="BD40" s="6"/>
      <c r="BE40" s="6"/>
      <c r="BF40" s="6"/>
      <c r="BG40" s="6"/>
      <c r="BH40" s="6"/>
      <c r="BI40" s="6"/>
      <c r="BJ40" s="7" t="s">
        <v>681</v>
      </c>
      <c r="BL40" s="6" t="s">
        <v>238</v>
      </c>
      <c r="BM40" s="6" t="s">
        <v>238</v>
      </c>
      <c r="BN40" s="6" t="s">
        <v>238</v>
      </c>
      <c r="BO40" s="6" t="s">
        <v>238</v>
      </c>
      <c r="BP40" s="6"/>
      <c r="BQ40" s="6" t="s">
        <v>238</v>
      </c>
      <c r="BR40" s="6" t="s">
        <v>238</v>
      </c>
      <c r="BS40" s="6"/>
      <c r="BU40" s="6" t="s">
        <v>238</v>
      </c>
      <c r="BV40" s="6"/>
      <c r="BW40" s="6" t="s">
        <v>238</v>
      </c>
      <c r="BX40" s="6"/>
      <c r="BZ40" s="7" t="s">
        <v>246</v>
      </c>
      <c r="CB40" s="7" t="s">
        <v>302</v>
      </c>
      <c r="CD40" s="7" t="s">
        <v>246</v>
      </c>
      <c r="CF40" s="6"/>
      <c r="CG40" s="7" t="s">
        <v>238</v>
      </c>
      <c r="CI40" s="6"/>
      <c r="CJ40" s="6" t="s">
        <v>238</v>
      </c>
      <c r="CK40" s="6"/>
      <c r="CL40" s="6"/>
      <c r="CM40" s="6" t="s">
        <v>238</v>
      </c>
      <c r="CN40" s="6"/>
      <c r="CO40" s="6"/>
      <c r="CP40" s="7" t="s">
        <v>238</v>
      </c>
      <c r="CV40" s="7" t="s">
        <v>682</v>
      </c>
      <c r="CW40" s="7" t="s">
        <v>239</v>
      </c>
      <c r="CX40" s="7" t="s">
        <v>246</v>
      </c>
      <c r="CY40" s="7" t="s">
        <v>249</v>
      </c>
      <c r="CZ40" s="7" t="s">
        <v>683</v>
      </c>
      <c r="DC40" s="6"/>
      <c r="DD40" s="6"/>
      <c r="DE40" s="6"/>
      <c r="DF40" s="6" t="s">
        <v>238</v>
      </c>
      <c r="DH40" s="7" t="s">
        <v>684</v>
      </c>
      <c r="DJ40" s="7" t="s">
        <v>238</v>
      </c>
      <c r="DS40" s="7" t="s">
        <v>246</v>
      </c>
      <c r="DU40" s="7" t="s">
        <v>287</v>
      </c>
      <c r="DV40" s="7" t="s">
        <v>246</v>
      </c>
      <c r="DW40" s="7" t="s">
        <v>239</v>
      </c>
      <c r="EF40" s="7" t="s">
        <v>685</v>
      </c>
      <c r="EG40" s="7" t="s">
        <v>246</v>
      </c>
      <c r="EI40" s="7" t="s">
        <v>246</v>
      </c>
      <c r="EO40" s="7" t="s">
        <v>305</v>
      </c>
      <c r="EP40" s="7" t="s">
        <v>246</v>
      </c>
      <c r="EQ40" s="7" t="s">
        <v>686</v>
      </c>
      <c r="ER40" s="7" t="s">
        <v>239</v>
      </c>
      <c r="ES40" s="7" t="s">
        <v>341</v>
      </c>
      <c r="EU40" s="7" t="s">
        <v>271</v>
      </c>
      <c r="EX40" s="7" t="s">
        <v>238</v>
      </c>
      <c r="EY40" s="7" t="s">
        <v>238</v>
      </c>
      <c r="FB40" s="7">
        <v>15</v>
      </c>
      <c r="FC40" s="7">
        <v>20</v>
      </c>
      <c r="FD40" s="7">
        <v>20</v>
      </c>
      <c r="FE40" s="7">
        <v>20</v>
      </c>
      <c r="FF40" s="7">
        <v>20</v>
      </c>
      <c r="FG40" s="7" t="s">
        <v>687</v>
      </c>
      <c r="FH40" s="7" t="s">
        <v>258</v>
      </c>
      <c r="FM40" s="7" t="s">
        <v>238</v>
      </c>
      <c r="FP40" s="7" t="s">
        <v>688</v>
      </c>
      <c r="FQ40" s="7" t="s">
        <v>239</v>
      </c>
      <c r="FR40" s="7" t="s">
        <v>305</v>
      </c>
      <c r="FS40" s="7" t="s">
        <v>246</v>
      </c>
      <c r="FT40" s="7" t="s">
        <v>312</v>
      </c>
      <c r="FU40" s="6" t="s">
        <v>246</v>
      </c>
      <c r="FV40" s="6"/>
      <c r="FW40" s="6"/>
      <c r="FX40" s="6"/>
      <c r="FY40" s="6"/>
      <c r="FZ40" s="6"/>
      <c r="GA40" s="6"/>
      <c r="GB40" s="6"/>
      <c r="GC40" s="7" t="s">
        <v>689</v>
      </c>
      <c r="GD40" s="7" t="s">
        <v>246</v>
      </c>
      <c r="GE40" s="7" t="s">
        <v>690</v>
      </c>
      <c r="GF40" s="7" t="s">
        <v>246</v>
      </c>
      <c r="GQ40" s="7" t="s">
        <v>246</v>
      </c>
      <c r="GW40" s="7" t="s">
        <v>238</v>
      </c>
      <c r="GY40" s="7" t="s">
        <v>241</v>
      </c>
      <c r="HF40" s="7" t="s">
        <v>238</v>
      </c>
      <c r="HK40" s="7" t="s">
        <v>238</v>
      </c>
      <c r="HR40" s="7" t="s">
        <v>238</v>
      </c>
      <c r="HT40" s="7" t="s">
        <v>691</v>
      </c>
      <c r="HU40" s="7" t="s">
        <v>239</v>
      </c>
      <c r="HV40" s="7" t="s">
        <v>692</v>
      </c>
      <c r="HX40" s="7" t="s">
        <v>239</v>
      </c>
    </row>
    <row r="41" spans="1:233" ht="50.1" customHeight="1">
      <c r="A41" s="7" t="s">
        <v>693</v>
      </c>
      <c r="B41" s="6" t="s">
        <v>236</v>
      </c>
      <c r="C41" s="6"/>
      <c r="D41" s="6" t="s">
        <v>922</v>
      </c>
      <c r="E41" s="25" t="s">
        <v>876</v>
      </c>
      <c r="G41" s="6" t="s">
        <v>264</v>
      </c>
      <c r="H41" s="6"/>
      <c r="I41" s="6"/>
      <c r="J41" s="6"/>
      <c r="K41" s="6"/>
      <c r="L41" s="6"/>
      <c r="M41" s="6" t="s">
        <v>264</v>
      </c>
      <c r="N41" s="6"/>
      <c r="O41" s="6" t="s">
        <v>264</v>
      </c>
      <c r="P41" s="6"/>
      <c r="Q41" s="6"/>
      <c r="R41" s="6"/>
      <c r="S41" s="6"/>
      <c r="U41" s="6" t="s">
        <v>239</v>
      </c>
      <c r="V41" s="7" t="s">
        <v>240</v>
      </c>
      <c r="W41" s="6" t="s">
        <v>241</v>
      </c>
      <c r="Y41" s="8"/>
      <c r="AA41" s="6"/>
      <c r="AB41" s="6"/>
      <c r="AC41" s="6"/>
      <c r="AD41" s="6"/>
      <c r="AE41" s="6"/>
      <c r="AF41" s="6"/>
      <c r="AG41" s="6"/>
      <c r="AI41" s="7" t="s">
        <v>246</v>
      </c>
      <c r="AJ41" s="25" t="s">
        <v>241</v>
      </c>
      <c r="AK41" s="7" t="s">
        <v>298</v>
      </c>
      <c r="AM41" s="6" t="s">
        <v>281</v>
      </c>
      <c r="AO41" s="7" t="s">
        <v>774</v>
      </c>
      <c r="AQ41" s="7" t="s">
        <v>282</v>
      </c>
      <c r="AR41" s="7" t="s">
        <v>283</v>
      </c>
      <c r="AT41" s="7" t="s">
        <v>284</v>
      </c>
      <c r="AV41" s="7" t="s">
        <v>901</v>
      </c>
      <c r="AW41" s="7" t="s">
        <v>901</v>
      </c>
      <c r="AY41" s="7" t="s">
        <v>239</v>
      </c>
      <c r="AZ41" s="7" t="s">
        <v>239</v>
      </c>
      <c r="BB41" s="6" t="s">
        <v>264</v>
      </c>
      <c r="BC41" s="6"/>
      <c r="BD41" s="6"/>
      <c r="BE41" s="6"/>
      <c r="BF41" s="6"/>
      <c r="BG41" s="6"/>
      <c r="BH41" s="6"/>
      <c r="BI41" s="6"/>
      <c r="BL41" s="6"/>
      <c r="BM41" s="6"/>
      <c r="BN41" s="6"/>
      <c r="BO41" s="6"/>
      <c r="BP41" s="6"/>
      <c r="BQ41" s="6"/>
      <c r="BR41" s="6"/>
      <c r="BS41" s="6"/>
      <c r="BU41" s="6"/>
      <c r="BV41" s="6"/>
      <c r="BW41" s="6"/>
      <c r="BX41" s="6"/>
      <c r="BZ41" s="7" t="s">
        <v>901</v>
      </c>
      <c r="CA41" s="7" t="s">
        <v>973</v>
      </c>
      <c r="CB41" s="7" t="s">
        <v>302</v>
      </c>
      <c r="CD41" s="7" t="s">
        <v>246</v>
      </c>
      <c r="CF41" s="6"/>
      <c r="CG41" s="7" t="s">
        <v>264</v>
      </c>
      <c r="CI41" s="6" t="s">
        <v>264</v>
      </c>
      <c r="CJ41" s="6"/>
      <c r="CK41" s="6"/>
      <c r="CL41" s="6"/>
      <c r="CM41" s="6"/>
      <c r="CN41" s="6"/>
      <c r="CO41" s="6"/>
      <c r="CW41" s="7" t="s">
        <v>246</v>
      </c>
      <c r="CX41" s="7" t="s">
        <v>774</v>
      </c>
      <c r="DC41" s="6"/>
      <c r="DD41" s="6"/>
      <c r="DE41" s="6"/>
      <c r="DF41" s="6"/>
      <c r="DU41" s="7" t="s">
        <v>250</v>
      </c>
      <c r="DW41" s="7" t="s">
        <v>239</v>
      </c>
      <c r="EF41" s="25" t="s">
        <v>974</v>
      </c>
      <c r="EG41" s="7" t="s">
        <v>774</v>
      </c>
      <c r="EH41" s="11"/>
      <c r="EI41" s="7" t="s">
        <v>774</v>
      </c>
      <c r="EP41" s="7" t="s">
        <v>246</v>
      </c>
      <c r="ER41" s="7" t="s">
        <v>909</v>
      </c>
      <c r="EX41" s="7" t="s">
        <v>238</v>
      </c>
      <c r="FK41" s="7" t="s">
        <v>238</v>
      </c>
      <c r="FQ41" s="7" t="s">
        <v>246</v>
      </c>
      <c r="FT41" s="7" t="s">
        <v>774</v>
      </c>
      <c r="FU41" s="6" t="s">
        <v>774</v>
      </c>
      <c r="FV41" s="6"/>
      <c r="FW41" s="6"/>
      <c r="FX41" s="6"/>
      <c r="FY41" s="6"/>
      <c r="FZ41" s="6"/>
      <c r="GA41" s="6"/>
      <c r="GB41" s="6"/>
      <c r="GF41" s="7" t="s">
        <v>774</v>
      </c>
      <c r="GQ41" s="7" t="s">
        <v>774</v>
      </c>
      <c r="GY41" s="7" t="s">
        <v>241</v>
      </c>
      <c r="HH41" s="7" t="s">
        <v>264</v>
      </c>
      <c r="HI41" s="7" t="s">
        <v>264</v>
      </c>
    </row>
    <row r="42" spans="1:233" ht="50.1" customHeight="1">
      <c r="A42" s="6" t="s">
        <v>694</v>
      </c>
      <c r="B42" s="6" t="s">
        <v>236</v>
      </c>
      <c r="C42" s="6"/>
      <c r="D42" s="6" t="s">
        <v>237</v>
      </c>
      <c r="G42" s="6" t="s">
        <v>238</v>
      </c>
      <c r="H42" s="6"/>
      <c r="I42" s="6"/>
      <c r="J42" s="6"/>
      <c r="K42" s="6"/>
      <c r="L42" s="6"/>
      <c r="M42" s="6" t="s">
        <v>238</v>
      </c>
      <c r="N42" s="6"/>
      <c r="O42" s="6" t="s">
        <v>238</v>
      </c>
      <c r="P42" s="6" t="s">
        <v>238</v>
      </c>
      <c r="Q42" s="6"/>
      <c r="R42" s="6"/>
      <c r="S42" s="6" t="s">
        <v>264</v>
      </c>
      <c r="T42" s="7" t="s">
        <v>695</v>
      </c>
      <c r="U42" s="6" t="s">
        <v>246</v>
      </c>
      <c r="V42" s="7" t="s">
        <v>240</v>
      </c>
      <c r="W42" s="6" t="s">
        <v>241</v>
      </c>
      <c r="Y42" s="12">
        <v>40178</v>
      </c>
      <c r="AA42" s="6" t="s">
        <v>238</v>
      </c>
      <c r="AB42" s="6"/>
      <c r="AC42" s="6"/>
      <c r="AD42" s="6"/>
      <c r="AE42" s="6"/>
      <c r="AF42" s="6" t="s">
        <v>264</v>
      </c>
      <c r="AG42" s="6"/>
      <c r="AI42" s="7" t="s">
        <v>246</v>
      </c>
      <c r="AK42" s="7" t="s">
        <v>281</v>
      </c>
      <c r="AM42" s="6" t="s">
        <v>386</v>
      </c>
      <c r="AO42" s="7" t="s">
        <v>241</v>
      </c>
      <c r="AQ42" s="7" t="s">
        <v>774</v>
      </c>
      <c r="AR42" s="7" t="s">
        <v>247</v>
      </c>
      <c r="AS42" s="7" t="s">
        <v>696</v>
      </c>
      <c r="AT42" s="7" t="s">
        <v>435</v>
      </c>
      <c r="AV42" s="7" t="s">
        <v>241</v>
      </c>
      <c r="AW42" s="7" t="s">
        <v>239</v>
      </c>
      <c r="AY42" s="7" t="s">
        <v>239</v>
      </c>
      <c r="AZ42" s="7" t="s">
        <v>239</v>
      </c>
      <c r="BB42" s="6"/>
      <c r="BC42" s="6"/>
      <c r="BD42" s="6"/>
      <c r="BE42" s="6"/>
      <c r="BF42" s="6"/>
      <c r="BG42" s="6"/>
      <c r="BH42" s="6"/>
      <c r="BI42" s="6"/>
      <c r="BJ42" s="7" t="s">
        <v>697</v>
      </c>
      <c r="BL42" s="6"/>
      <c r="BM42" s="6"/>
      <c r="BN42" s="6"/>
      <c r="BO42" s="6"/>
      <c r="BP42" s="6"/>
      <c r="BQ42" s="6"/>
      <c r="BR42" s="6"/>
      <c r="BS42" s="6" t="s">
        <v>305</v>
      </c>
      <c r="BU42" s="6"/>
      <c r="BV42" s="6"/>
      <c r="BW42" s="6"/>
      <c r="BX42" s="6" t="s">
        <v>238</v>
      </c>
      <c r="BZ42" s="7" t="s">
        <v>246</v>
      </c>
      <c r="CB42" s="7" t="s">
        <v>302</v>
      </c>
      <c r="CD42" s="7" t="s">
        <v>246</v>
      </c>
      <c r="CF42" s="6"/>
      <c r="CG42" s="7" t="s">
        <v>238</v>
      </c>
      <c r="CI42" s="6"/>
      <c r="CJ42" s="6" t="s">
        <v>238</v>
      </c>
      <c r="CK42" s="6"/>
      <c r="CL42" s="6"/>
      <c r="CM42" s="6"/>
      <c r="CN42" s="6"/>
      <c r="CO42" s="6" t="s">
        <v>238</v>
      </c>
      <c r="CW42" s="7" t="s">
        <v>246</v>
      </c>
      <c r="CX42" s="7" t="s">
        <v>246</v>
      </c>
      <c r="CY42" s="7" t="s">
        <v>249</v>
      </c>
      <c r="DC42" s="6"/>
      <c r="DD42" s="6"/>
      <c r="DE42" s="6"/>
      <c r="DF42" s="6" t="s">
        <v>238</v>
      </c>
      <c r="DJ42" s="7" t="s">
        <v>238</v>
      </c>
      <c r="DS42" s="7" t="s">
        <v>246</v>
      </c>
      <c r="DU42" s="7" t="s">
        <v>427</v>
      </c>
      <c r="DV42" s="7" t="s">
        <v>239</v>
      </c>
      <c r="DW42" s="7" t="s">
        <v>239</v>
      </c>
      <c r="ED42" s="7" t="s">
        <v>238</v>
      </c>
      <c r="EG42" s="7" t="s">
        <v>246</v>
      </c>
      <c r="EI42" s="7" t="s">
        <v>246</v>
      </c>
      <c r="EO42" s="7" t="s">
        <v>622</v>
      </c>
      <c r="EP42" s="7" t="s">
        <v>246</v>
      </c>
      <c r="EQ42" s="7" t="s">
        <v>622</v>
      </c>
      <c r="ER42" s="7" t="s">
        <v>239</v>
      </c>
      <c r="ES42" s="7" t="s">
        <v>254</v>
      </c>
      <c r="ET42" s="7" t="s">
        <v>698</v>
      </c>
      <c r="EU42" s="7" t="s">
        <v>271</v>
      </c>
      <c r="EX42" s="7" t="s">
        <v>238</v>
      </c>
      <c r="EZ42" s="7" t="s">
        <v>238</v>
      </c>
      <c r="FB42" s="7" t="s">
        <v>342</v>
      </c>
      <c r="FC42" s="7" t="s">
        <v>342</v>
      </c>
      <c r="FD42" s="7" t="s">
        <v>342</v>
      </c>
      <c r="FE42" s="7" t="s">
        <v>342</v>
      </c>
      <c r="FF42" s="7" t="s">
        <v>342</v>
      </c>
      <c r="FG42" s="7" t="s">
        <v>342</v>
      </c>
      <c r="FH42" s="7" t="s">
        <v>258</v>
      </c>
      <c r="FK42" s="7" t="s">
        <v>238</v>
      </c>
      <c r="FQ42" s="7" t="s">
        <v>273</v>
      </c>
      <c r="FS42" s="7" t="s">
        <v>273</v>
      </c>
      <c r="FT42" s="7" t="s">
        <v>246</v>
      </c>
      <c r="FU42" s="6" t="s">
        <v>246</v>
      </c>
      <c r="FV42" s="6"/>
      <c r="FW42" s="6"/>
      <c r="FX42" s="6"/>
      <c r="FY42" s="6"/>
      <c r="FZ42" s="6"/>
      <c r="GA42" s="6"/>
      <c r="GB42" s="6"/>
      <c r="GF42" s="7" t="s">
        <v>246</v>
      </c>
      <c r="GQ42" s="7" t="s">
        <v>246</v>
      </c>
      <c r="GY42" s="7" t="s">
        <v>241</v>
      </c>
      <c r="HF42" s="7" t="s">
        <v>238</v>
      </c>
      <c r="HK42" s="7" t="s">
        <v>238</v>
      </c>
      <c r="HM42" s="7" t="s">
        <v>238</v>
      </c>
      <c r="HQ42" s="7" t="s">
        <v>238</v>
      </c>
      <c r="HU42" s="7" t="s">
        <v>246</v>
      </c>
      <c r="HX42" s="7" t="s">
        <v>239</v>
      </c>
    </row>
    <row r="43" spans="1:233" ht="50.1" customHeight="1">
      <c r="A43" s="6" t="s">
        <v>699</v>
      </c>
      <c r="B43" s="6" t="s">
        <v>236</v>
      </c>
      <c r="C43" s="6"/>
      <c r="D43" s="6" t="s">
        <v>237</v>
      </c>
      <c r="G43" s="6" t="s">
        <v>238</v>
      </c>
      <c r="H43" s="6"/>
      <c r="I43" s="6"/>
      <c r="J43" s="6"/>
      <c r="K43" s="6"/>
      <c r="L43" s="6"/>
      <c r="M43" s="6" t="s">
        <v>238</v>
      </c>
      <c r="N43" s="6"/>
      <c r="O43" s="6" t="s">
        <v>238</v>
      </c>
      <c r="P43" s="6"/>
      <c r="Q43" s="6"/>
      <c r="R43" s="6"/>
      <c r="S43" s="6"/>
      <c r="U43" s="6" t="s">
        <v>246</v>
      </c>
      <c r="V43" s="7" t="s">
        <v>240</v>
      </c>
      <c r="W43" s="6" t="s">
        <v>241</v>
      </c>
      <c r="Y43" s="16">
        <v>40908</v>
      </c>
      <c r="AA43" s="6" t="s">
        <v>238</v>
      </c>
      <c r="AB43" s="6"/>
      <c r="AC43" s="6"/>
      <c r="AD43" s="6" t="s">
        <v>264</v>
      </c>
      <c r="AE43" s="6"/>
      <c r="AF43" s="6"/>
      <c r="AG43" s="6"/>
      <c r="AI43" s="7" t="s">
        <v>246</v>
      </c>
      <c r="AK43" s="7" t="s">
        <v>266</v>
      </c>
      <c r="AM43" s="6" t="s">
        <v>266</v>
      </c>
      <c r="AO43" s="7" t="s">
        <v>246</v>
      </c>
      <c r="AQ43" s="7" t="s">
        <v>320</v>
      </c>
      <c r="AR43" s="7" t="s">
        <v>247</v>
      </c>
      <c r="AS43" s="7" t="s">
        <v>700</v>
      </c>
      <c r="AT43" s="7" t="s">
        <v>284</v>
      </c>
      <c r="AV43" s="7" t="s">
        <v>239</v>
      </c>
      <c r="AW43" s="7" t="s">
        <v>239</v>
      </c>
      <c r="AY43" s="7" t="s">
        <v>239</v>
      </c>
      <c r="AZ43" s="7" t="s">
        <v>246</v>
      </c>
      <c r="BB43" s="6"/>
      <c r="BC43" s="6"/>
      <c r="BD43" s="6" t="s">
        <v>238</v>
      </c>
      <c r="BE43" s="6" t="s">
        <v>238</v>
      </c>
      <c r="BF43" s="6"/>
      <c r="BG43" s="6"/>
      <c r="BH43" s="6"/>
      <c r="BI43" s="6"/>
      <c r="BL43" s="6"/>
      <c r="BM43" s="6" t="s">
        <v>238</v>
      </c>
      <c r="BN43" s="6" t="s">
        <v>238</v>
      </c>
      <c r="BO43" s="6"/>
      <c r="BP43" s="6"/>
      <c r="BQ43" s="6"/>
      <c r="BR43" s="6"/>
      <c r="BS43" s="6"/>
      <c r="BU43" s="6"/>
      <c r="BV43" s="6"/>
      <c r="BW43" s="6"/>
      <c r="BX43" s="6" t="s">
        <v>238</v>
      </c>
      <c r="BZ43" s="7" t="s">
        <v>246</v>
      </c>
      <c r="CB43" s="7" t="s">
        <v>247</v>
      </c>
      <c r="CC43" s="7" t="s">
        <v>701</v>
      </c>
      <c r="CD43" s="7" t="s">
        <v>246</v>
      </c>
      <c r="CF43" s="6"/>
      <c r="CG43" s="7" t="s">
        <v>238</v>
      </c>
      <c r="CI43" s="6"/>
      <c r="CJ43" s="6" t="s">
        <v>238</v>
      </c>
      <c r="CK43" s="6"/>
      <c r="CL43" s="6" t="s">
        <v>264</v>
      </c>
      <c r="CM43" s="6"/>
      <c r="CN43" s="6"/>
      <c r="CO43" s="6"/>
      <c r="CW43" s="7" t="s">
        <v>246</v>
      </c>
      <c r="CX43" s="7" t="s">
        <v>246</v>
      </c>
      <c r="CY43" s="7" t="s">
        <v>249</v>
      </c>
      <c r="DC43" s="6"/>
      <c r="DD43" s="6"/>
      <c r="DE43" s="6"/>
      <c r="DF43" s="6" t="s">
        <v>238</v>
      </c>
      <c r="DS43" s="7" t="s">
        <v>246</v>
      </c>
      <c r="DU43" s="7" t="s">
        <v>250</v>
      </c>
      <c r="DV43" s="7" t="s">
        <v>239</v>
      </c>
      <c r="DW43" s="7" t="s">
        <v>239</v>
      </c>
      <c r="EF43" s="7" t="s">
        <v>702</v>
      </c>
      <c r="EG43" s="7" t="s">
        <v>246</v>
      </c>
      <c r="EI43" s="7" t="s">
        <v>246</v>
      </c>
      <c r="EP43" s="7" t="s">
        <v>246</v>
      </c>
      <c r="ER43" s="7" t="s">
        <v>239</v>
      </c>
      <c r="ES43" s="7" t="s">
        <v>254</v>
      </c>
      <c r="ET43" s="7" t="s">
        <v>703</v>
      </c>
      <c r="EU43" s="7" t="s">
        <v>256</v>
      </c>
      <c r="FM43" s="7" t="s">
        <v>238</v>
      </c>
      <c r="FQ43" s="7" t="s">
        <v>774</v>
      </c>
      <c r="FR43" s="7">
        <v>0</v>
      </c>
      <c r="FS43" s="7" t="s">
        <v>273</v>
      </c>
      <c r="FT43" s="7" t="s">
        <v>246</v>
      </c>
      <c r="FU43" s="6" t="s">
        <v>246</v>
      </c>
      <c r="FV43" s="6"/>
      <c r="FW43" s="6"/>
      <c r="FX43" s="6"/>
      <c r="FY43" s="6"/>
      <c r="FZ43" s="6"/>
      <c r="GA43" s="6"/>
      <c r="GB43" s="6"/>
      <c r="GD43" s="7" t="s">
        <v>246</v>
      </c>
      <c r="GF43" s="7" t="s">
        <v>246</v>
      </c>
      <c r="GQ43" s="7" t="s">
        <v>239</v>
      </c>
      <c r="GS43" s="7" t="s">
        <v>238</v>
      </c>
      <c r="GY43" s="7" t="s">
        <v>246</v>
      </c>
      <c r="HD43" s="7" t="s">
        <v>238</v>
      </c>
      <c r="HK43" s="7" t="s">
        <v>238</v>
      </c>
      <c r="HM43" s="7" t="s">
        <v>238</v>
      </c>
      <c r="HU43" s="7" t="s">
        <v>246</v>
      </c>
      <c r="HV43" s="7" t="s">
        <v>704</v>
      </c>
      <c r="HX43" s="7" t="s">
        <v>239</v>
      </c>
      <c r="HY43" s="7" t="s">
        <v>705</v>
      </c>
    </row>
    <row r="44" spans="1:233" ht="50.1" customHeight="1">
      <c r="A44" s="6" t="s">
        <v>706</v>
      </c>
      <c r="B44" s="6" t="s">
        <v>236</v>
      </c>
      <c r="C44" s="6"/>
      <c r="D44" s="6" t="s">
        <v>237</v>
      </c>
      <c r="G44" s="6" t="s">
        <v>238</v>
      </c>
      <c r="H44" s="6"/>
      <c r="I44" s="6"/>
      <c r="J44" s="6"/>
      <c r="K44" s="6"/>
      <c r="L44" s="6" t="s">
        <v>238</v>
      </c>
      <c r="M44" s="6" t="s">
        <v>238</v>
      </c>
      <c r="N44" s="6" t="s">
        <v>238</v>
      </c>
      <c r="O44" s="6"/>
      <c r="P44" s="6"/>
      <c r="Q44" s="6"/>
      <c r="R44" s="6"/>
      <c r="S44" s="6"/>
      <c r="U44" s="6" t="s">
        <v>239</v>
      </c>
      <c r="V44" s="7" t="s">
        <v>240</v>
      </c>
      <c r="W44" s="6" t="s">
        <v>241</v>
      </c>
      <c r="Y44" s="7" t="s">
        <v>707</v>
      </c>
      <c r="AA44" s="6"/>
      <c r="AB44" s="6" t="s">
        <v>238</v>
      </c>
      <c r="AC44" s="6"/>
      <c r="AD44" s="6" t="s">
        <v>264</v>
      </c>
      <c r="AE44" s="6"/>
      <c r="AF44" s="6"/>
      <c r="AG44" s="6"/>
      <c r="AH44" s="7" t="s">
        <v>708</v>
      </c>
      <c r="AI44" s="7" t="s">
        <v>246</v>
      </c>
      <c r="AK44" s="7" t="s">
        <v>298</v>
      </c>
      <c r="AM44" s="6" t="s">
        <v>281</v>
      </c>
      <c r="AO44" s="7" t="s">
        <v>241</v>
      </c>
      <c r="AQ44" s="7" t="s">
        <v>413</v>
      </c>
      <c r="AR44" s="7" t="s">
        <v>283</v>
      </c>
      <c r="AT44" s="7" t="s">
        <v>284</v>
      </c>
      <c r="AV44" s="7" t="s">
        <v>241</v>
      </c>
      <c r="AW44" s="7" t="s">
        <v>239</v>
      </c>
      <c r="AY44" s="7" t="s">
        <v>239</v>
      </c>
      <c r="AZ44" s="7" t="s">
        <v>246</v>
      </c>
      <c r="BB44" s="6"/>
      <c r="BC44" s="6" t="s">
        <v>238</v>
      </c>
      <c r="BD44" s="6" t="s">
        <v>238</v>
      </c>
      <c r="BE44" s="6"/>
      <c r="BF44" s="6"/>
      <c r="BG44" s="6"/>
      <c r="BH44" s="6"/>
      <c r="BI44" s="6"/>
      <c r="BL44" s="6"/>
      <c r="BM44" s="6" t="s">
        <v>238</v>
      </c>
      <c r="BN44" s="6" t="s">
        <v>238</v>
      </c>
      <c r="BO44" s="6"/>
      <c r="BP44" s="6"/>
      <c r="BQ44" s="6"/>
      <c r="BR44" s="6"/>
      <c r="BS44" s="6"/>
      <c r="BU44" s="6"/>
      <c r="BV44" s="6"/>
      <c r="BW44" s="6"/>
      <c r="BX44" s="6" t="s">
        <v>238</v>
      </c>
      <c r="BZ44" s="7" t="s">
        <v>246</v>
      </c>
      <c r="CB44" s="7" t="s">
        <v>285</v>
      </c>
      <c r="CD44" s="7" t="s">
        <v>246</v>
      </c>
      <c r="CF44" s="6"/>
      <c r="CG44" s="7" t="s">
        <v>238</v>
      </c>
      <c r="CI44" s="6"/>
      <c r="CJ44" s="6" t="s">
        <v>238</v>
      </c>
      <c r="CK44" s="6" t="s">
        <v>238</v>
      </c>
      <c r="CL44" s="6" t="s">
        <v>264</v>
      </c>
      <c r="CM44" s="6"/>
      <c r="CN44" s="6"/>
      <c r="CO44" s="6"/>
      <c r="CW44" s="7" t="s">
        <v>246</v>
      </c>
      <c r="CX44" s="7" t="s">
        <v>246</v>
      </c>
      <c r="CY44" s="7" t="s">
        <v>249</v>
      </c>
      <c r="DC44" s="6"/>
      <c r="DD44" s="6"/>
      <c r="DE44" s="6"/>
      <c r="DF44" s="6" t="s">
        <v>238</v>
      </c>
      <c r="DJ44" s="7" t="s">
        <v>238</v>
      </c>
      <c r="DS44" s="7" t="s">
        <v>246</v>
      </c>
      <c r="DU44" s="7" t="s">
        <v>287</v>
      </c>
      <c r="DV44" s="7" t="s">
        <v>239</v>
      </c>
      <c r="DW44" s="7" t="s">
        <v>246</v>
      </c>
      <c r="EG44" s="7" t="s">
        <v>246</v>
      </c>
      <c r="EI44" s="7" t="s">
        <v>239</v>
      </c>
      <c r="EL44" s="7" t="s">
        <v>238</v>
      </c>
      <c r="EO44" s="7">
        <v>0</v>
      </c>
      <c r="EP44" s="7" t="s">
        <v>239</v>
      </c>
      <c r="EQ44" s="7">
        <v>0</v>
      </c>
      <c r="ER44" s="7" t="s">
        <v>239</v>
      </c>
      <c r="ES44" s="7" t="s">
        <v>254</v>
      </c>
      <c r="ET44" s="7" t="s">
        <v>709</v>
      </c>
      <c r="EU44" s="7" t="s">
        <v>271</v>
      </c>
      <c r="FB44" s="7">
        <v>20</v>
      </c>
      <c r="FC44" s="7">
        <v>20</v>
      </c>
      <c r="FD44" s="7">
        <v>20</v>
      </c>
      <c r="FE44" s="7" t="s">
        <v>259</v>
      </c>
      <c r="FF44" s="7">
        <v>20</v>
      </c>
      <c r="FH44" s="7" t="s">
        <v>247</v>
      </c>
      <c r="FL44" s="7" t="s">
        <v>238</v>
      </c>
      <c r="FQ44" s="7" t="s">
        <v>273</v>
      </c>
      <c r="FR44" s="7">
        <v>0</v>
      </c>
      <c r="FS44" s="7" t="s">
        <v>239</v>
      </c>
      <c r="FT44" s="7" t="s">
        <v>246</v>
      </c>
      <c r="FU44" s="6" t="s">
        <v>239</v>
      </c>
      <c r="FV44" s="6"/>
      <c r="FW44" s="6"/>
      <c r="FX44" s="6"/>
      <c r="FY44" s="6" t="s">
        <v>238</v>
      </c>
      <c r="FZ44" s="6"/>
      <c r="GA44" s="6"/>
      <c r="GB44" s="6"/>
      <c r="GD44" s="7" t="s">
        <v>246</v>
      </c>
      <c r="GF44" s="7" t="s">
        <v>246</v>
      </c>
      <c r="GQ44" s="7" t="s">
        <v>239</v>
      </c>
      <c r="GS44" s="7" t="s">
        <v>238</v>
      </c>
      <c r="GT44" s="7" t="s">
        <v>238</v>
      </c>
      <c r="GU44" s="7" t="s">
        <v>238</v>
      </c>
      <c r="GY44" s="7" t="s">
        <v>246</v>
      </c>
      <c r="HD44" s="7" t="s">
        <v>238</v>
      </c>
      <c r="HH44" s="7" t="s">
        <v>264</v>
      </c>
      <c r="HI44" s="7" t="s">
        <v>238</v>
      </c>
      <c r="HJ44" s="7" t="s">
        <v>238</v>
      </c>
      <c r="HM44" s="7" t="s">
        <v>238</v>
      </c>
      <c r="HU44" s="7" t="s">
        <v>239</v>
      </c>
      <c r="HV44" s="13" t="s">
        <v>710</v>
      </c>
      <c r="HX44" s="7" t="s">
        <v>239</v>
      </c>
    </row>
    <row r="45" spans="1:233" ht="50.1" customHeight="1">
      <c r="A45" s="6" t="s">
        <v>711</v>
      </c>
      <c r="B45" s="6" t="s">
        <v>236</v>
      </c>
      <c r="C45" s="6"/>
      <c r="D45" s="6" t="s">
        <v>247</v>
      </c>
      <c r="E45" s="7" t="s">
        <v>712</v>
      </c>
      <c r="G45" s="6" t="s">
        <v>238</v>
      </c>
      <c r="H45" s="6"/>
      <c r="I45" s="6"/>
      <c r="J45" s="6"/>
      <c r="K45" s="6"/>
      <c r="L45" s="6" t="s">
        <v>238</v>
      </c>
      <c r="M45" s="6" t="s">
        <v>238</v>
      </c>
      <c r="N45" s="6" t="s">
        <v>238</v>
      </c>
      <c r="O45" s="6" t="s">
        <v>238</v>
      </c>
      <c r="P45" s="6" t="s">
        <v>238</v>
      </c>
      <c r="Q45" s="6"/>
      <c r="R45" s="6" t="s">
        <v>238</v>
      </c>
      <c r="S45" s="6"/>
      <c r="U45" s="6" t="s">
        <v>239</v>
      </c>
      <c r="V45" s="7" t="s">
        <v>240</v>
      </c>
      <c r="W45" s="6" t="s">
        <v>241</v>
      </c>
      <c r="Y45" s="8">
        <v>40179</v>
      </c>
      <c r="AA45" s="6" t="s">
        <v>238</v>
      </c>
      <c r="AB45" s="6"/>
      <c r="AC45" s="6"/>
      <c r="AD45" s="6"/>
      <c r="AE45" s="6" t="s">
        <v>238</v>
      </c>
      <c r="AF45" s="6"/>
      <c r="AG45" s="6"/>
      <c r="AI45" s="7" t="s">
        <v>239</v>
      </c>
      <c r="AJ45" s="13" t="s">
        <v>713</v>
      </c>
      <c r="AK45" s="7" t="s">
        <v>298</v>
      </c>
      <c r="AM45" s="6" t="s">
        <v>281</v>
      </c>
      <c r="AO45" s="7" t="s">
        <v>241</v>
      </c>
      <c r="AQ45" s="7" t="s">
        <v>246</v>
      </c>
      <c r="AR45" s="7" t="s">
        <v>241</v>
      </c>
      <c r="AT45" s="7" t="s">
        <v>241</v>
      </c>
      <c r="AV45" s="7" t="s">
        <v>241</v>
      </c>
      <c r="AW45" s="7" t="s">
        <v>241</v>
      </c>
      <c r="AY45" s="7" t="s">
        <v>239</v>
      </c>
      <c r="AZ45" s="7" t="s">
        <v>246</v>
      </c>
      <c r="BB45" s="6" t="s">
        <v>238</v>
      </c>
      <c r="BC45" s="6"/>
      <c r="BD45" s="6"/>
      <c r="BE45" s="6"/>
      <c r="BF45" s="6"/>
      <c r="BG45" s="6"/>
      <c r="BH45" s="6"/>
      <c r="BI45" s="6"/>
      <c r="BL45" s="6"/>
      <c r="BM45" s="6"/>
      <c r="BN45" s="6"/>
      <c r="BO45" s="6"/>
      <c r="BP45" s="6"/>
      <c r="BQ45" s="6"/>
      <c r="BR45" s="6"/>
      <c r="BS45" s="6"/>
      <c r="BU45" s="6"/>
      <c r="BV45" s="6"/>
      <c r="BW45" s="6"/>
      <c r="BX45" s="6"/>
      <c r="BZ45" s="7" t="s">
        <v>246</v>
      </c>
      <c r="CB45" s="7" t="s">
        <v>302</v>
      </c>
      <c r="CD45" s="7" t="s">
        <v>246</v>
      </c>
      <c r="CF45" s="6"/>
      <c r="CG45" s="7" t="s">
        <v>238</v>
      </c>
      <c r="CI45" s="6"/>
      <c r="CJ45" s="6" t="s">
        <v>238</v>
      </c>
      <c r="CK45" s="6" t="s">
        <v>264</v>
      </c>
      <c r="CL45" s="6" t="s">
        <v>238</v>
      </c>
      <c r="CM45" s="6" t="s">
        <v>238</v>
      </c>
      <c r="CN45" s="6"/>
      <c r="CO45" s="6"/>
      <c r="CW45" s="7" t="s">
        <v>246</v>
      </c>
      <c r="CX45" s="7" t="s">
        <v>246</v>
      </c>
      <c r="CY45" s="7" t="s">
        <v>249</v>
      </c>
      <c r="DC45" s="6"/>
      <c r="DD45" s="6"/>
      <c r="DE45" s="6"/>
      <c r="DF45" s="6" t="s">
        <v>238</v>
      </c>
      <c r="DJ45" s="7" t="s">
        <v>238</v>
      </c>
      <c r="DS45" s="7" t="s">
        <v>774</v>
      </c>
      <c r="DU45" s="7" t="s">
        <v>250</v>
      </c>
      <c r="DV45" s="7" t="s">
        <v>246</v>
      </c>
      <c r="DW45" s="7" t="s">
        <v>239</v>
      </c>
      <c r="EB45" s="7" t="s">
        <v>238</v>
      </c>
      <c r="EG45" s="7" t="s">
        <v>246</v>
      </c>
      <c r="EI45" s="7" t="s">
        <v>239</v>
      </c>
      <c r="EK45" s="7" t="s">
        <v>238</v>
      </c>
      <c r="EO45" s="7">
        <v>7</v>
      </c>
      <c r="EP45" s="7" t="s">
        <v>239</v>
      </c>
      <c r="EQ45" s="7">
        <v>0</v>
      </c>
      <c r="ER45" s="7" t="s">
        <v>239</v>
      </c>
      <c r="ES45" s="7" t="s">
        <v>254</v>
      </c>
      <c r="ET45" s="7" t="s">
        <v>714</v>
      </c>
      <c r="EU45" s="7" t="s">
        <v>271</v>
      </c>
      <c r="EX45" s="7" t="s">
        <v>238</v>
      </c>
      <c r="EZ45" s="7" t="s">
        <v>238</v>
      </c>
      <c r="FK45" s="7" t="s">
        <v>238</v>
      </c>
      <c r="FQ45" s="7" t="s">
        <v>273</v>
      </c>
      <c r="FS45" s="7" t="s">
        <v>273</v>
      </c>
      <c r="FT45" s="7" t="s">
        <v>312</v>
      </c>
      <c r="FU45" s="6" t="s">
        <v>239</v>
      </c>
      <c r="FV45" s="6"/>
      <c r="FW45" s="6"/>
      <c r="FX45" s="6"/>
      <c r="FY45" s="6" t="s">
        <v>238</v>
      </c>
      <c r="FZ45" s="6"/>
      <c r="GA45" s="6"/>
      <c r="GB45" s="6"/>
      <c r="GD45" s="7" t="s">
        <v>246</v>
      </c>
      <c r="GF45" s="7" t="s">
        <v>246</v>
      </c>
      <c r="GQ45" s="7" t="s">
        <v>239</v>
      </c>
      <c r="GS45" s="7" t="s">
        <v>238</v>
      </c>
      <c r="GT45" s="7" t="s">
        <v>238</v>
      </c>
      <c r="GU45" s="7" t="s">
        <v>238</v>
      </c>
      <c r="GV45" s="7" t="s">
        <v>238</v>
      </c>
      <c r="GY45" s="7" t="s">
        <v>246</v>
      </c>
      <c r="HD45" s="7" t="s">
        <v>238</v>
      </c>
      <c r="HH45" s="7" t="s">
        <v>264</v>
      </c>
      <c r="HI45" s="7" t="s">
        <v>238</v>
      </c>
      <c r="HJ45" s="7" t="s">
        <v>238</v>
      </c>
      <c r="HM45" s="7" t="s">
        <v>238</v>
      </c>
      <c r="HU45" s="7" t="s">
        <v>246</v>
      </c>
      <c r="HX45" s="7" t="s">
        <v>239</v>
      </c>
    </row>
    <row r="46" spans="1:233" ht="50.1" customHeight="1">
      <c r="A46" s="6" t="s">
        <v>715</v>
      </c>
      <c r="B46" s="6" t="s">
        <v>236</v>
      </c>
      <c r="C46" s="6"/>
      <c r="D46" s="6" t="s">
        <v>922</v>
      </c>
      <c r="E46" s="7" t="s">
        <v>716</v>
      </c>
      <c r="G46" s="6" t="s">
        <v>238</v>
      </c>
      <c r="H46" s="6"/>
      <c r="I46" s="6"/>
      <c r="J46" s="6"/>
      <c r="K46" s="6"/>
      <c r="L46" s="6"/>
      <c r="M46" s="6" t="s">
        <v>238</v>
      </c>
      <c r="N46" s="6"/>
      <c r="O46" s="6"/>
      <c r="P46" s="6"/>
      <c r="Q46" s="6"/>
      <c r="R46" s="6"/>
      <c r="S46" s="6"/>
      <c r="U46" s="6" t="s">
        <v>239</v>
      </c>
      <c r="V46" s="7" t="s">
        <v>294</v>
      </c>
      <c r="W46" s="6" t="s">
        <v>295</v>
      </c>
      <c r="Y46" s="8">
        <v>40179</v>
      </c>
      <c r="AA46" s="6"/>
      <c r="AB46" s="6"/>
      <c r="AC46" s="6"/>
      <c r="AD46" s="6"/>
      <c r="AE46" s="6"/>
      <c r="AF46" s="6" t="s">
        <v>238</v>
      </c>
      <c r="AG46" s="6"/>
      <c r="AH46" s="7" t="s">
        <v>717</v>
      </c>
      <c r="AI46" s="7" t="s">
        <v>239</v>
      </c>
      <c r="AJ46" s="7" t="s">
        <v>718</v>
      </c>
      <c r="AK46" s="7" t="s">
        <v>298</v>
      </c>
      <c r="AM46" s="6" t="s">
        <v>386</v>
      </c>
      <c r="AO46" s="7" t="s">
        <v>241</v>
      </c>
      <c r="AQ46" s="7" t="s">
        <v>246</v>
      </c>
      <c r="AR46" s="7" t="s">
        <v>241</v>
      </c>
      <c r="AT46" s="7" t="s">
        <v>241</v>
      </c>
      <c r="AV46" s="7" t="s">
        <v>241</v>
      </c>
      <c r="AW46" s="7" t="s">
        <v>241</v>
      </c>
      <c r="AY46" s="7" t="s">
        <v>246</v>
      </c>
      <c r="AZ46" s="7" t="s">
        <v>246</v>
      </c>
      <c r="BB46" s="6"/>
      <c r="BC46" s="6" t="s">
        <v>238</v>
      </c>
      <c r="BD46" s="6" t="s">
        <v>238</v>
      </c>
      <c r="BE46" s="6" t="s">
        <v>238</v>
      </c>
      <c r="BF46" s="6" t="s">
        <v>238</v>
      </c>
      <c r="BG46" s="6" t="s">
        <v>238</v>
      </c>
      <c r="BH46" s="6" t="s">
        <v>238</v>
      </c>
      <c r="BI46" s="6" t="s">
        <v>238</v>
      </c>
      <c r="BJ46" s="7" t="s">
        <v>719</v>
      </c>
      <c r="BL46" s="6" t="s">
        <v>238</v>
      </c>
      <c r="BM46" s="6" t="s">
        <v>238</v>
      </c>
      <c r="BN46" s="6" t="s">
        <v>238</v>
      </c>
      <c r="BO46" s="6" t="s">
        <v>238</v>
      </c>
      <c r="BP46" s="6" t="s">
        <v>238</v>
      </c>
      <c r="BQ46" s="6" t="s">
        <v>238</v>
      </c>
      <c r="BR46" s="6" t="s">
        <v>238</v>
      </c>
      <c r="BS46" s="6" t="s">
        <v>719</v>
      </c>
      <c r="BU46" s="6"/>
      <c r="BV46" s="6"/>
      <c r="BW46" s="6"/>
      <c r="BX46" s="6" t="s">
        <v>238</v>
      </c>
      <c r="BZ46" s="7" t="s">
        <v>246</v>
      </c>
      <c r="CB46" s="7" t="s">
        <v>268</v>
      </c>
      <c r="CD46" s="7" t="s">
        <v>239</v>
      </c>
      <c r="CE46" s="7" t="s">
        <v>720</v>
      </c>
      <c r="CF46" s="6"/>
      <c r="CI46" s="6"/>
      <c r="CJ46" s="6" t="s">
        <v>238</v>
      </c>
      <c r="CK46" s="6"/>
      <c r="CL46" s="6"/>
      <c r="CM46" s="6"/>
      <c r="CN46" s="6"/>
      <c r="CO46" s="6" t="s">
        <v>238</v>
      </c>
      <c r="CW46" s="7" t="s">
        <v>246</v>
      </c>
      <c r="CX46" s="7" t="s">
        <v>239</v>
      </c>
      <c r="CY46" s="7" t="s">
        <v>286</v>
      </c>
      <c r="DC46" s="6"/>
      <c r="DD46" s="6"/>
      <c r="DE46" s="6"/>
      <c r="DF46" s="6" t="s">
        <v>238</v>
      </c>
      <c r="DJ46" s="7" t="s">
        <v>238</v>
      </c>
      <c r="DS46" s="7" t="s">
        <v>246</v>
      </c>
      <c r="DU46" s="7" t="s">
        <v>250</v>
      </c>
      <c r="DV46" s="7" t="s">
        <v>239</v>
      </c>
      <c r="DW46" s="7" t="s">
        <v>246</v>
      </c>
      <c r="EG46" s="7" t="s">
        <v>246</v>
      </c>
      <c r="EI46" s="7" t="s">
        <v>246</v>
      </c>
      <c r="EP46" s="7" t="s">
        <v>246</v>
      </c>
      <c r="ER46" s="7" t="s">
        <v>239</v>
      </c>
      <c r="ES46" s="7" t="s">
        <v>341</v>
      </c>
      <c r="EU46" s="7" t="s">
        <v>271</v>
      </c>
      <c r="FN46" s="7" t="s">
        <v>264</v>
      </c>
      <c r="FO46" s="7" t="s">
        <v>238</v>
      </c>
      <c r="FP46" s="7" t="s">
        <v>721</v>
      </c>
      <c r="FQ46" s="7" t="s">
        <v>246</v>
      </c>
      <c r="FS46" s="7" t="s">
        <v>239</v>
      </c>
      <c r="FT46" s="7" t="s">
        <v>239</v>
      </c>
      <c r="FU46" s="6" t="s">
        <v>239</v>
      </c>
      <c r="FV46" s="6"/>
      <c r="FW46" s="6" t="s">
        <v>238</v>
      </c>
      <c r="FX46" s="6"/>
      <c r="FY46" s="6"/>
      <c r="FZ46" s="6" t="s">
        <v>238</v>
      </c>
      <c r="GA46" s="6"/>
      <c r="GB46" s="6"/>
      <c r="GD46" s="7" t="s">
        <v>246</v>
      </c>
      <c r="GF46" s="7" t="s">
        <v>239</v>
      </c>
      <c r="GI46" s="7" t="s">
        <v>238</v>
      </c>
      <c r="GQ46" s="7" t="s">
        <v>239</v>
      </c>
      <c r="GS46" s="7" t="s">
        <v>238</v>
      </c>
      <c r="GT46" s="7" t="s">
        <v>238</v>
      </c>
      <c r="GU46" s="7" t="s">
        <v>238</v>
      </c>
      <c r="GV46" s="7" t="s">
        <v>238</v>
      </c>
      <c r="GX46" s="7" t="s">
        <v>722</v>
      </c>
      <c r="GY46" s="7" t="s">
        <v>246</v>
      </c>
      <c r="HD46" s="7" t="s">
        <v>238</v>
      </c>
      <c r="HH46" s="7" t="s">
        <v>264</v>
      </c>
      <c r="HI46" s="7" t="s">
        <v>238</v>
      </c>
      <c r="HJ46" s="7" t="s">
        <v>238</v>
      </c>
      <c r="HM46" s="7" t="s">
        <v>238</v>
      </c>
      <c r="HO46" s="7" t="s">
        <v>238</v>
      </c>
      <c r="HP46" s="7" t="s">
        <v>238</v>
      </c>
      <c r="HQ46" s="7" t="s">
        <v>238</v>
      </c>
      <c r="HT46" s="7" t="s">
        <v>723</v>
      </c>
      <c r="HU46" s="7" t="s">
        <v>246</v>
      </c>
      <c r="HV46" s="7" t="s">
        <v>724</v>
      </c>
      <c r="HX46" s="7" t="s">
        <v>239</v>
      </c>
    </row>
    <row r="47" spans="1:233" ht="50.1" customHeight="1">
      <c r="A47" s="6" t="s">
        <v>725</v>
      </c>
      <c r="B47" s="6" t="s">
        <v>236</v>
      </c>
      <c r="C47" s="6"/>
      <c r="D47" s="6" t="s">
        <v>237</v>
      </c>
      <c r="G47" s="6" t="s">
        <v>238</v>
      </c>
      <c r="H47" s="6"/>
      <c r="I47" s="6"/>
      <c r="J47" s="6"/>
      <c r="K47" s="6"/>
      <c r="L47" s="6" t="s">
        <v>238</v>
      </c>
      <c r="M47" s="6" t="s">
        <v>238</v>
      </c>
      <c r="N47" s="6" t="s">
        <v>238</v>
      </c>
      <c r="O47" s="6" t="s">
        <v>238</v>
      </c>
      <c r="P47" s="6" t="s">
        <v>238</v>
      </c>
      <c r="Q47" s="6" t="s">
        <v>238</v>
      </c>
      <c r="R47" s="6"/>
      <c r="S47" s="6"/>
      <c r="U47" s="6" t="s">
        <v>239</v>
      </c>
      <c r="V47" s="7" t="s">
        <v>240</v>
      </c>
      <c r="W47" s="6" t="s">
        <v>241</v>
      </c>
      <c r="Y47" s="7" t="s">
        <v>726</v>
      </c>
      <c r="AA47" s="6" t="s">
        <v>238</v>
      </c>
      <c r="AB47" s="6" t="s">
        <v>238</v>
      </c>
      <c r="AC47" s="6" t="s">
        <v>238</v>
      </c>
      <c r="AD47" s="6" t="s">
        <v>264</v>
      </c>
      <c r="AE47" s="6"/>
      <c r="AF47" s="6"/>
      <c r="AG47" s="6" t="s">
        <v>238</v>
      </c>
      <c r="AH47" s="7" t="s">
        <v>727</v>
      </c>
      <c r="AI47" s="7" t="s">
        <v>239</v>
      </c>
      <c r="AJ47" s="7" t="s">
        <v>728</v>
      </c>
      <c r="AK47" s="7" t="s">
        <v>281</v>
      </c>
      <c r="AM47" s="6" t="s">
        <v>281</v>
      </c>
      <c r="AO47" s="7" t="s">
        <v>239</v>
      </c>
      <c r="AP47" s="7" t="s">
        <v>729</v>
      </c>
      <c r="AQ47" s="7" t="s">
        <v>246</v>
      </c>
      <c r="AR47" s="7" t="s">
        <v>241</v>
      </c>
      <c r="AT47" s="7" t="s">
        <v>241</v>
      </c>
      <c r="AV47" s="7" t="s">
        <v>241</v>
      </c>
      <c r="AW47" s="7" t="s">
        <v>241</v>
      </c>
      <c r="AY47" s="7" t="s">
        <v>246</v>
      </c>
      <c r="AZ47" s="7" t="s">
        <v>246</v>
      </c>
      <c r="BB47" s="6"/>
      <c r="BC47" s="6" t="s">
        <v>238</v>
      </c>
      <c r="BD47" s="6" t="s">
        <v>238</v>
      </c>
      <c r="BE47" s="6" t="s">
        <v>238</v>
      </c>
      <c r="BF47" s="6" t="s">
        <v>238</v>
      </c>
      <c r="BG47" s="6"/>
      <c r="BH47" s="6"/>
      <c r="BI47" s="6"/>
      <c r="BL47" s="6" t="s">
        <v>238</v>
      </c>
      <c r="BM47" s="6" t="s">
        <v>238</v>
      </c>
      <c r="BN47" s="6" t="s">
        <v>238</v>
      </c>
      <c r="BO47" s="6" t="s">
        <v>238</v>
      </c>
      <c r="BP47" s="6"/>
      <c r="BQ47" s="6"/>
      <c r="BR47" s="6"/>
      <c r="BS47" s="6"/>
      <c r="BU47" s="6" t="s">
        <v>238</v>
      </c>
      <c r="BV47" s="6"/>
      <c r="BW47" s="6" t="s">
        <v>238</v>
      </c>
      <c r="BX47" s="6"/>
      <c r="BZ47" s="7" t="s">
        <v>246</v>
      </c>
      <c r="CB47" s="7" t="s">
        <v>247</v>
      </c>
      <c r="CC47" s="7" t="s">
        <v>730</v>
      </c>
      <c r="CD47" s="7" t="s">
        <v>239</v>
      </c>
      <c r="CE47" s="7" t="s">
        <v>731</v>
      </c>
      <c r="CF47" s="6"/>
      <c r="CG47" s="7" t="s">
        <v>264</v>
      </c>
      <c r="CH47" s="7" t="s">
        <v>264</v>
      </c>
      <c r="CI47" s="6" t="s">
        <v>238</v>
      </c>
      <c r="CJ47" s="6"/>
      <c r="CK47" s="6"/>
      <c r="CL47" s="6" t="s">
        <v>238</v>
      </c>
      <c r="CM47" s="6"/>
      <c r="CN47" s="6"/>
      <c r="CO47" s="6"/>
      <c r="CW47" s="7" t="s">
        <v>239</v>
      </c>
      <c r="CX47" s="7" t="s">
        <v>239</v>
      </c>
      <c r="CY47" s="7" t="s">
        <v>627</v>
      </c>
      <c r="DC47" s="6"/>
      <c r="DD47" s="6" t="s">
        <v>238</v>
      </c>
      <c r="DE47" s="6" t="s">
        <v>238</v>
      </c>
      <c r="DF47" s="6"/>
      <c r="DG47" s="7" t="s">
        <v>238</v>
      </c>
      <c r="DH47" s="7" t="s">
        <v>732</v>
      </c>
      <c r="DJ47" s="7" t="s">
        <v>238</v>
      </c>
      <c r="DS47" s="7" t="s">
        <v>246</v>
      </c>
      <c r="DU47" s="7" t="s">
        <v>250</v>
      </c>
      <c r="DV47" s="7" t="s">
        <v>246</v>
      </c>
      <c r="DW47" s="7" t="s">
        <v>246</v>
      </c>
      <c r="EI47" s="7" t="s">
        <v>239</v>
      </c>
      <c r="EK47" s="7" t="s">
        <v>238</v>
      </c>
      <c r="EO47" s="7">
        <v>5</v>
      </c>
      <c r="EP47" s="7" t="s">
        <v>239</v>
      </c>
      <c r="EQ47" s="7">
        <v>0</v>
      </c>
      <c r="ER47" s="7" t="s">
        <v>239</v>
      </c>
      <c r="ES47" s="7" t="s">
        <v>270</v>
      </c>
      <c r="EU47" s="7" t="s">
        <v>256</v>
      </c>
      <c r="EV47" s="7">
        <v>0</v>
      </c>
      <c r="EX47" s="7" t="s">
        <v>238</v>
      </c>
      <c r="EY47" s="7" t="s">
        <v>238</v>
      </c>
      <c r="EZ47" s="7" t="s">
        <v>238</v>
      </c>
      <c r="FA47" s="7" t="s">
        <v>238</v>
      </c>
      <c r="FB47" s="7">
        <v>20</v>
      </c>
      <c r="FC47" s="7">
        <v>25</v>
      </c>
      <c r="FD47" s="7">
        <v>25</v>
      </c>
      <c r="FE47" s="7">
        <v>25</v>
      </c>
      <c r="FF47" s="7">
        <v>25</v>
      </c>
      <c r="FH47" s="7" t="s">
        <v>258</v>
      </c>
      <c r="FL47" s="7" t="s">
        <v>238</v>
      </c>
      <c r="FM47" s="7" t="s">
        <v>238</v>
      </c>
      <c r="FQ47" s="7" t="s">
        <v>774</v>
      </c>
      <c r="FR47" s="7" t="s">
        <v>733</v>
      </c>
      <c r="FS47" s="7" t="s">
        <v>239</v>
      </c>
      <c r="FT47" s="7" t="s">
        <v>239</v>
      </c>
      <c r="FU47" s="6" t="s">
        <v>239</v>
      </c>
      <c r="FV47" s="6"/>
      <c r="FW47" s="6" t="s">
        <v>238</v>
      </c>
      <c r="FX47" s="6"/>
      <c r="FY47" s="6"/>
      <c r="FZ47" s="6"/>
      <c r="GA47" s="6"/>
      <c r="GB47" s="6"/>
      <c r="GD47" s="7" t="s">
        <v>246</v>
      </c>
      <c r="GE47" s="7" t="s">
        <v>734</v>
      </c>
      <c r="GF47" s="7" t="s">
        <v>246</v>
      </c>
      <c r="GQ47" s="7" t="s">
        <v>246</v>
      </c>
      <c r="HK47" s="7" t="s">
        <v>238</v>
      </c>
      <c r="HP47" s="7" t="s">
        <v>238</v>
      </c>
      <c r="HQ47" s="7" t="s">
        <v>238</v>
      </c>
      <c r="HU47" s="7" t="s">
        <v>239</v>
      </c>
      <c r="HX47" s="7" t="s">
        <v>239</v>
      </c>
    </row>
    <row r="48" spans="1:233" ht="50.1" customHeight="1">
      <c r="A48" s="6" t="s">
        <v>735</v>
      </c>
      <c r="B48" s="6" t="s">
        <v>236</v>
      </c>
      <c r="C48" s="6"/>
      <c r="D48" s="6" t="s">
        <v>237</v>
      </c>
      <c r="G48" s="6" t="s">
        <v>238</v>
      </c>
      <c r="H48" s="6"/>
      <c r="I48" s="6"/>
      <c r="J48" s="6"/>
      <c r="K48" s="6"/>
      <c r="L48" s="6"/>
      <c r="M48" s="6" t="s">
        <v>238</v>
      </c>
      <c r="N48" s="6" t="s">
        <v>238</v>
      </c>
      <c r="O48" s="6"/>
      <c r="P48" s="6"/>
      <c r="Q48" s="6"/>
      <c r="R48" s="6"/>
      <c r="S48" s="6"/>
      <c r="U48" s="6" t="s">
        <v>239</v>
      </c>
      <c r="V48" s="7" t="s">
        <v>294</v>
      </c>
      <c r="W48" s="6" t="s">
        <v>295</v>
      </c>
      <c r="Y48" s="7">
        <v>2010</v>
      </c>
      <c r="AA48" s="6"/>
      <c r="AB48" s="6" t="s">
        <v>238</v>
      </c>
      <c r="AC48" s="6"/>
      <c r="AD48" s="6"/>
      <c r="AE48" s="6" t="s">
        <v>238</v>
      </c>
      <c r="AF48" s="6"/>
      <c r="AG48" s="6"/>
      <c r="AH48" s="7" t="s">
        <v>736</v>
      </c>
      <c r="AI48" s="7" t="s">
        <v>239</v>
      </c>
      <c r="AK48" s="7" t="s">
        <v>298</v>
      </c>
      <c r="AM48" s="6" t="s">
        <v>281</v>
      </c>
      <c r="AO48" s="7" t="s">
        <v>241</v>
      </c>
      <c r="AQ48" s="7" t="s">
        <v>282</v>
      </c>
      <c r="AR48" s="7" t="s">
        <v>321</v>
      </c>
      <c r="AT48" s="7" t="s">
        <v>284</v>
      </c>
      <c r="AV48" s="7" t="s">
        <v>239</v>
      </c>
      <c r="AW48" s="7" t="s">
        <v>239</v>
      </c>
      <c r="AY48" s="7" t="s">
        <v>239</v>
      </c>
      <c r="AZ48" s="7" t="s">
        <v>239</v>
      </c>
      <c r="BB48" s="6"/>
      <c r="BC48" s="6"/>
      <c r="BD48" s="6"/>
      <c r="BE48" s="6" t="s">
        <v>238</v>
      </c>
      <c r="BF48" s="6"/>
      <c r="BG48" s="6"/>
      <c r="BH48" s="6" t="s">
        <v>238</v>
      </c>
      <c r="BI48" s="6"/>
      <c r="BL48" s="6"/>
      <c r="BM48" s="6"/>
      <c r="BN48" s="6" t="s">
        <v>238</v>
      </c>
      <c r="BO48" s="6"/>
      <c r="BP48" s="6"/>
      <c r="BQ48" s="6"/>
      <c r="BR48" s="6"/>
      <c r="BS48" s="6"/>
      <c r="BU48" s="6"/>
      <c r="BV48" s="6"/>
      <c r="BW48" s="6"/>
      <c r="BX48" s="6" t="s">
        <v>238</v>
      </c>
      <c r="BZ48" s="7" t="s">
        <v>246</v>
      </c>
      <c r="CB48" s="7" t="s">
        <v>302</v>
      </c>
      <c r="CD48" s="7" t="s">
        <v>246</v>
      </c>
      <c r="CF48" s="6"/>
      <c r="CG48" s="7" t="s">
        <v>238</v>
      </c>
      <c r="CI48" s="6"/>
      <c r="CJ48" s="6" t="s">
        <v>238</v>
      </c>
      <c r="CK48" s="6"/>
      <c r="CL48" s="6"/>
      <c r="CM48" s="6"/>
      <c r="CN48" s="6"/>
      <c r="CO48" s="6" t="s">
        <v>238</v>
      </c>
      <c r="CW48" s="7" t="s">
        <v>239</v>
      </c>
      <c r="CX48" s="7" t="s">
        <v>239</v>
      </c>
      <c r="CY48" s="7" t="s">
        <v>286</v>
      </c>
      <c r="DC48" s="6"/>
      <c r="DD48" s="6"/>
      <c r="DE48" s="6"/>
      <c r="DF48" s="6" t="s">
        <v>238</v>
      </c>
      <c r="DJ48" s="7" t="s">
        <v>238</v>
      </c>
      <c r="DL48" s="7" t="s">
        <v>238</v>
      </c>
      <c r="DN48" s="7" t="s">
        <v>238</v>
      </c>
      <c r="DP48" s="7" t="s">
        <v>238</v>
      </c>
      <c r="DS48" s="7" t="s">
        <v>246</v>
      </c>
      <c r="DU48" s="7" t="s">
        <v>287</v>
      </c>
      <c r="DV48" s="7" t="s">
        <v>246</v>
      </c>
      <c r="DW48" s="7" t="s">
        <v>239</v>
      </c>
      <c r="DZ48" s="7" t="s">
        <v>238</v>
      </c>
      <c r="EI48" s="7" t="s">
        <v>246</v>
      </c>
      <c r="EP48" s="7" t="s">
        <v>239</v>
      </c>
      <c r="ER48" s="7" t="s">
        <v>239</v>
      </c>
      <c r="ES48" s="7" t="s">
        <v>254</v>
      </c>
      <c r="ET48" s="7" t="s">
        <v>737</v>
      </c>
      <c r="EU48" s="7" t="s">
        <v>271</v>
      </c>
      <c r="EX48" s="7" t="s">
        <v>238</v>
      </c>
      <c r="FG48" s="7" t="s">
        <v>738</v>
      </c>
      <c r="FH48" s="7" t="s">
        <v>258</v>
      </c>
      <c r="FL48" s="7" t="s">
        <v>238</v>
      </c>
      <c r="FM48" s="7" t="s">
        <v>238</v>
      </c>
      <c r="FQ48" s="7" t="s">
        <v>774</v>
      </c>
      <c r="FR48" s="7">
        <v>71</v>
      </c>
      <c r="FS48" s="7" t="s">
        <v>239</v>
      </c>
      <c r="FT48" s="7" t="s">
        <v>312</v>
      </c>
      <c r="FU48" s="6" t="s">
        <v>239</v>
      </c>
      <c r="FV48" s="6"/>
      <c r="FW48" s="6" t="s">
        <v>238</v>
      </c>
      <c r="FX48" s="6" t="s">
        <v>238</v>
      </c>
      <c r="FY48" s="6"/>
      <c r="FZ48" s="6"/>
      <c r="GA48" s="6"/>
      <c r="GB48" s="6"/>
      <c r="GD48" s="7" t="s">
        <v>246</v>
      </c>
      <c r="GF48" s="7" t="s">
        <v>246</v>
      </c>
      <c r="GQ48" s="7" t="s">
        <v>246</v>
      </c>
      <c r="HK48" s="7" t="s">
        <v>238</v>
      </c>
      <c r="HP48" s="7" t="s">
        <v>238</v>
      </c>
      <c r="HU48" s="7" t="s">
        <v>246</v>
      </c>
      <c r="HX48" s="7" t="s">
        <v>239</v>
      </c>
    </row>
    <row r="49" spans="1:232" ht="50.1" customHeight="1">
      <c r="A49" s="6" t="s">
        <v>739</v>
      </c>
      <c r="B49" s="6" t="s">
        <v>236</v>
      </c>
      <c r="C49" s="6"/>
      <c r="D49" s="6" t="s">
        <v>237</v>
      </c>
      <c r="G49" s="6" t="s">
        <v>238</v>
      </c>
      <c r="H49" s="6" t="s">
        <v>238</v>
      </c>
      <c r="I49" s="6"/>
      <c r="J49" s="6"/>
      <c r="K49" s="6"/>
      <c r="L49" s="6"/>
      <c r="M49" s="6" t="s">
        <v>238</v>
      </c>
      <c r="N49" s="6"/>
      <c r="O49" s="6"/>
      <c r="P49" s="6"/>
      <c r="Q49" s="6"/>
      <c r="R49" s="6" t="s">
        <v>238</v>
      </c>
      <c r="S49" s="6"/>
      <c r="U49" s="6" t="s">
        <v>239</v>
      </c>
      <c r="V49" s="7" t="s">
        <v>240</v>
      </c>
      <c r="W49" s="6"/>
      <c r="Y49" s="7" t="s">
        <v>740</v>
      </c>
      <c r="AA49" s="6" t="s">
        <v>238</v>
      </c>
      <c r="AB49" s="6"/>
      <c r="AC49" s="6"/>
      <c r="AD49" s="6"/>
      <c r="AE49" s="6" t="s">
        <v>238</v>
      </c>
      <c r="AF49" s="6"/>
      <c r="AG49" s="6"/>
      <c r="AI49" s="7" t="s">
        <v>239</v>
      </c>
      <c r="AJ49" s="7" t="s">
        <v>741</v>
      </c>
      <c r="AK49" s="7" t="s">
        <v>281</v>
      </c>
      <c r="AM49" s="6" t="s">
        <v>266</v>
      </c>
      <c r="AO49" s="7" t="s">
        <v>246</v>
      </c>
      <c r="AQ49" s="7" t="s">
        <v>320</v>
      </c>
      <c r="AR49" s="7" t="s">
        <v>364</v>
      </c>
      <c r="AT49" s="7" t="s">
        <v>284</v>
      </c>
      <c r="AV49" s="7" t="s">
        <v>239</v>
      </c>
      <c r="AW49" s="7" t="s">
        <v>239</v>
      </c>
      <c r="AY49" s="7" t="s">
        <v>239</v>
      </c>
      <c r="AZ49" s="7" t="s">
        <v>246</v>
      </c>
      <c r="BB49" s="6" t="s">
        <v>238</v>
      </c>
      <c r="BC49" s="6"/>
      <c r="BD49" s="6"/>
      <c r="BE49" s="6"/>
      <c r="BF49" s="6"/>
      <c r="BG49" s="6"/>
      <c r="BH49" s="6"/>
      <c r="BI49" s="6"/>
      <c r="BL49" s="6"/>
      <c r="BM49" s="6"/>
      <c r="BN49" s="6"/>
      <c r="BO49" s="6"/>
      <c r="BP49" s="6"/>
      <c r="BQ49" s="6"/>
      <c r="BR49" s="6"/>
      <c r="BS49" s="6"/>
      <c r="BU49" s="6"/>
      <c r="BV49" s="6"/>
      <c r="BW49" s="6"/>
      <c r="BX49" s="6"/>
      <c r="BZ49" s="7" t="s">
        <v>246</v>
      </c>
      <c r="CB49" s="7" t="s">
        <v>365</v>
      </c>
      <c r="CD49" s="7" t="s">
        <v>246</v>
      </c>
      <c r="CF49" s="6"/>
      <c r="CI49" s="6"/>
      <c r="CJ49" s="6" t="s">
        <v>238</v>
      </c>
      <c r="CK49" s="6" t="s">
        <v>264</v>
      </c>
      <c r="CL49" s="6" t="s">
        <v>264</v>
      </c>
      <c r="CM49" s="6"/>
      <c r="CN49" s="6"/>
      <c r="CO49" s="6"/>
      <c r="CW49" s="7" t="s">
        <v>246</v>
      </c>
      <c r="CX49" s="7" t="s">
        <v>246</v>
      </c>
      <c r="DC49" s="6"/>
      <c r="DD49" s="6"/>
      <c r="DE49" s="6"/>
      <c r="DF49" s="6"/>
      <c r="DJ49" s="7" t="s">
        <v>238</v>
      </c>
      <c r="DS49" s="7" t="s">
        <v>246</v>
      </c>
      <c r="DU49" s="7" t="s">
        <v>250</v>
      </c>
      <c r="DV49" s="7" t="s">
        <v>239</v>
      </c>
      <c r="DW49" s="7" t="s">
        <v>239</v>
      </c>
      <c r="ED49" s="7" t="s">
        <v>238</v>
      </c>
      <c r="EE49" s="7" t="s">
        <v>238</v>
      </c>
      <c r="EG49" s="7" t="s">
        <v>246</v>
      </c>
      <c r="EI49" s="7" t="s">
        <v>239</v>
      </c>
      <c r="EM49" s="7" t="s">
        <v>264</v>
      </c>
      <c r="EN49" s="7" t="s">
        <v>742</v>
      </c>
      <c r="EO49" s="7" t="s">
        <v>743</v>
      </c>
      <c r="EP49" s="7" t="s">
        <v>246</v>
      </c>
      <c r="EQ49" s="7" t="s">
        <v>744</v>
      </c>
      <c r="ER49" s="7" t="s">
        <v>239</v>
      </c>
      <c r="ES49" s="7" t="s">
        <v>254</v>
      </c>
      <c r="ET49" s="7">
        <v>0.7</v>
      </c>
      <c r="EU49" s="7" t="s">
        <v>271</v>
      </c>
      <c r="EX49" s="7" t="s">
        <v>238</v>
      </c>
      <c r="FK49" s="7" t="s">
        <v>264</v>
      </c>
      <c r="FS49" s="7" t="s">
        <v>273</v>
      </c>
      <c r="FT49" s="7" t="s">
        <v>246</v>
      </c>
      <c r="FU49" s="6" t="s">
        <v>246</v>
      </c>
      <c r="FV49" s="6"/>
      <c r="FW49" s="6"/>
      <c r="FX49" s="6"/>
      <c r="FY49" s="6"/>
      <c r="FZ49" s="6"/>
      <c r="GA49" s="6"/>
      <c r="GB49" s="6"/>
      <c r="GD49" s="7" t="s">
        <v>246</v>
      </c>
      <c r="GF49" s="7" t="s">
        <v>246</v>
      </c>
      <c r="GQ49" s="7" t="s">
        <v>246</v>
      </c>
      <c r="GY49" s="7" t="s">
        <v>241</v>
      </c>
      <c r="HK49" s="7" t="s">
        <v>238</v>
      </c>
      <c r="HO49" s="7" t="s">
        <v>238</v>
      </c>
      <c r="HU49" s="7" t="s">
        <v>246</v>
      </c>
      <c r="HX49" s="7" t="s">
        <v>239</v>
      </c>
    </row>
    <row r="50" spans="1:232" ht="50.1" customHeight="1">
      <c r="A50" s="6" t="s">
        <v>745</v>
      </c>
      <c r="B50" s="6" t="s">
        <v>236</v>
      </c>
      <c r="C50" s="6"/>
      <c r="D50" s="6" t="s">
        <v>237</v>
      </c>
      <c r="G50" s="6" t="s">
        <v>238</v>
      </c>
      <c r="H50" s="6"/>
      <c r="I50" s="6"/>
      <c r="J50" s="6"/>
      <c r="K50" s="6"/>
      <c r="L50" s="6" t="s">
        <v>238</v>
      </c>
      <c r="M50" s="6" t="s">
        <v>238</v>
      </c>
      <c r="N50" s="6"/>
      <c r="O50" s="6" t="s">
        <v>238</v>
      </c>
      <c r="P50" s="6"/>
      <c r="Q50" s="6"/>
      <c r="R50" s="6" t="s">
        <v>238</v>
      </c>
      <c r="S50" s="6"/>
      <c r="U50" s="6" t="s">
        <v>246</v>
      </c>
      <c r="V50" s="7" t="s">
        <v>294</v>
      </c>
      <c r="W50" s="6" t="s">
        <v>295</v>
      </c>
      <c r="Y50" s="12">
        <v>40179</v>
      </c>
      <c r="AA50" s="6"/>
      <c r="AB50" s="6"/>
      <c r="AC50" s="6"/>
      <c r="AD50" s="6" t="s">
        <v>238</v>
      </c>
      <c r="AE50" s="6"/>
      <c r="AF50" s="6" t="s">
        <v>264</v>
      </c>
      <c r="AG50" s="6"/>
      <c r="AH50" s="7" t="s">
        <v>746</v>
      </c>
      <c r="AI50" s="7" t="s">
        <v>239</v>
      </c>
      <c r="AJ50" s="7" t="s">
        <v>747</v>
      </c>
      <c r="AK50" s="7" t="s">
        <v>298</v>
      </c>
      <c r="AM50" s="6" t="s">
        <v>266</v>
      </c>
      <c r="AO50" s="7" t="s">
        <v>239</v>
      </c>
      <c r="AP50" s="7" t="s">
        <v>748</v>
      </c>
      <c r="AQ50" s="7" t="s">
        <v>282</v>
      </c>
      <c r="AR50" s="7" t="s">
        <v>364</v>
      </c>
      <c r="AT50" s="7" t="s">
        <v>284</v>
      </c>
      <c r="AV50" s="7" t="s">
        <v>239</v>
      </c>
      <c r="AW50" s="7" t="s">
        <v>239</v>
      </c>
      <c r="AY50" s="7" t="s">
        <v>239</v>
      </c>
      <c r="AZ50" s="7" t="s">
        <v>239</v>
      </c>
      <c r="BB50" s="6"/>
      <c r="BC50" s="6"/>
      <c r="BD50" s="6"/>
      <c r="BE50" s="6" t="s">
        <v>238</v>
      </c>
      <c r="BF50" s="6"/>
      <c r="BG50" s="6"/>
      <c r="BH50" s="6"/>
      <c r="BI50" s="6"/>
      <c r="BL50" s="6"/>
      <c r="BM50" s="6"/>
      <c r="BN50" s="6" t="s">
        <v>238</v>
      </c>
      <c r="BO50" s="6"/>
      <c r="BP50" s="6"/>
      <c r="BQ50" s="6"/>
      <c r="BR50" s="6"/>
      <c r="BS50" s="6"/>
      <c r="BU50" s="6"/>
      <c r="BV50" s="6"/>
      <c r="BW50" s="6"/>
      <c r="BX50" s="6"/>
      <c r="BZ50" s="7" t="s">
        <v>239</v>
      </c>
      <c r="CA50" s="7" t="s">
        <v>749</v>
      </c>
      <c r="CB50" s="7" t="s">
        <v>268</v>
      </c>
      <c r="CD50" s="7" t="s">
        <v>246</v>
      </c>
      <c r="CF50" s="6"/>
      <c r="CI50" s="6"/>
      <c r="CJ50" s="6"/>
      <c r="CK50" s="6"/>
      <c r="CL50" s="6"/>
      <c r="CM50" s="6"/>
      <c r="CN50" s="6" t="s">
        <v>238</v>
      </c>
      <c r="CO50" s="6" t="s">
        <v>238</v>
      </c>
      <c r="CW50" s="7" t="s">
        <v>246</v>
      </c>
      <c r="CX50" s="7" t="s">
        <v>246</v>
      </c>
      <c r="DC50" s="6"/>
      <c r="DD50" s="6"/>
      <c r="DE50" s="6"/>
      <c r="DF50" s="6"/>
      <c r="DS50" s="7" t="s">
        <v>774</v>
      </c>
      <c r="DU50" s="7" t="s">
        <v>250</v>
      </c>
      <c r="DV50" s="7" t="s">
        <v>239</v>
      </c>
      <c r="DW50" s="7" t="s">
        <v>239</v>
      </c>
      <c r="EF50" s="7" t="s">
        <v>750</v>
      </c>
      <c r="EG50" s="7" t="s">
        <v>269</v>
      </c>
      <c r="EH50" s="7" t="s">
        <v>751</v>
      </c>
      <c r="EI50" s="7" t="s">
        <v>246</v>
      </c>
      <c r="EP50" s="7" t="s">
        <v>246</v>
      </c>
      <c r="ER50" s="7" t="s">
        <v>239</v>
      </c>
      <c r="EU50" s="7" t="s">
        <v>271</v>
      </c>
      <c r="FK50" s="7" t="s">
        <v>238</v>
      </c>
      <c r="FT50" s="7" t="s">
        <v>246</v>
      </c>
      <c r="FU50" s="6"/>
      <c r="FV50" s="6"/>
      <c r="FW50" s="6" t="s">
        <v>238</v>
      </c>
      <c r="FX50" s="6"/>
      <c r="FY50" s="6"/>
      <c r="FZ50" s="6"/>
      <c r="GA50" s="6"/>
      <c r="GB50" s="6"/>
      <c r="GC50" s="7" t="s">
        <v>752</v>
      </c>
      <c r="GD50" s="7" t="s">
        <v>246</v>
      </c>
      <c r="GF50" s="7" t="s">
        <v>239</v>
      </c>
      <c r="GI50" s="7" t="s">
        <v>238</v>
      </c>
      <c r="GK50" s="7" t="s">
        <v>238</v>
      </c>
      <c r="GN50" s="7" t="s">
        <v>238</v>
      </c>
      <c r="GQ50" s="7" t="s">
        <v>246</v>
      </c>
      <c r="HH50" s="7" t="s">
        <v>264</v>
      </c>
      <c r="HI50" s="7" t="s">
        <v>238</v>
      </c>
      <c r="HJ50" s="7" t="s">
        <v>238</v>
      </c>
      <c r="HM50" s="7" t="s">
        <v>238</v>
      </c>
      <c r="HP50" s="7" t="s">
        <v>238</v>
      </c>
      <c r="HU50" s="7" t="s">
        <v>239</v>
      </c>
      <c r="HV50" s="7" t="s">
        <v>753</v>
      </c>
      <c r="HX50" s="7" t="s">
        <v>239</v>
      </c>
    </row>
    <row r="51" spans="1:232" ht="50.1" customHeight="1">
      <c r="A51" s="6" t="s">
        <v>965</v>
      </c>
      <c r="B51" s="6" t="s">
        <v>236</v>
      </c>
      <c r="C51" s="6"/>
      <c r="D51" s="6" t="s">
        <v>237</v>
      </c>
      <c r="G51" s="6" t="s">
        <v>238</v>
      </c>
      <c r="H51" s="6"/>
      <c r="I51" s="6"/>
      <c r="J51" s="6"/>
      <c r="K51" s="6"/>
      <c r="L51" s="6"/>
      <c r="M51" s="6"/>
      <c r="N51" s="6"/>
      <c r="O51" s="6" t="s">
        <v>238</v>
      </c>
      <c r="P51" s="6" t="s">
        <v>238</v>
      </c>
      <c r="Q51" s="6"/>
      <c r="R51" s="6"/>
      <c r="S51" s="6"/>
      <c r="U51" s="6" t="s">
        <v>239</v>
      </c>
      <c r="V51" s="7" t="s">
        <v>240</v>
      </c>
      <c r="W51" s="6" t="s">
        <v>241</v>
      </c>
      <c r="Y51" s="7" t="s">
        <v>755</v>
      </c>
      <c r="AA51" s="6" t="s">
        <v>238</v>
      </c>
      <c r="AB51" s="6"/>
      <c r="AC51" s="6"/>
      <c r="AD51" s="6"/>
      <c r="AE51" s="6"/>
      <c r="AF51" s="6"/>
      <c r="AG51" s="6"/>
      <c r="AI51" s="7" t="s">
        <v>239</v>
      </c>
      <c r="AK51" s="7" t="s">
        <v>298</v>
      </c>
      <c r="AM51" s="6" t="s">
        <v>266</v>
      </c>
      <c r="AO51" s="7" t="s">
        <v>239</v>
      </c>
      <c r="AP51" s="7" t="s">
        <v>756</v>
      </c>
      <c r="AQ51" s="7" t="s">
        <v>282</v>
      </c>
      <c r="AR51" s="7" t="s">
        <v>321</v>
      </c>
      <c r="AT51" s="7" t="s">
        <v>284</v>
      </c>
      <c r="AV51" s="7" t="s">
        <v>239</v>
      </c>
      <c r="AW51" s="7" t="s">
        <v>239</v>
      </c>
      <c r="AY51" s="7" t="s">
        <v>239</v>
      </c>
      <c r="AZ51" s="7" t="s">
        <v>246</v>
      </c>
      <c r="BB51" s="6" t="s">
        <v>238</v>
      </c>
      <c r="BC51" s="6"/>
      <c r="BD51" s="6"/>
      <c r="BE51" s="6"/>
      <c r="BF51" s="6"/>
      <c r="BG51" s="6"/>
      <c r="BH51" s="6"/>
      <c r="BI51" s="6"/>
      <c r="BL51" s="6"/>
      <c r="BM51" s="6"/>
      <c r="BN51" s="6"/>
      <c r="BO51" s="6"/>
      <c r="BP51" s="6"/>
      <c r="BQ51" s="6"/>
      <c r="BR51" s="6"/>
      <c r="BS51" s="6"/>
      <c r="BU51" s="6"/>
      <c r="BV51" s="6"/>
      <c r="BW51" s="6"/>
      <c r="BX51" s="6"/>
      <c r="BZ51" s="7" t="s">
        <v>246</v>
      </c>
      <c r="CB51" s="7" t="s">
        <v>302</v>
      </c>
      <c r="CD51" s="7" t="s">
        <v>246</v>
      </c>
      <c r="CF51" s="6"/>
      <c r="CI51" s="6"/>
      <c r="CJ51" s="6" t="s">
        <v>238</v>
      </c>
      <c r="CK51" s="6"/>
      <c r="CL51" s="6"/>
      <c r="CM51" s="6" t="s">
        <v>238</v>
      </c>
      <c r="CN51" s="6"/>
      <c r="CO51" s="6"/>
      <c r="CS51" s="7" t="s">
        <v>238</v>
      </c>
      <c r="CW51" s="7" t="s">
        <v>239</v>
      </c>
      <c r="CX51" s="7" t="s">
        <v>246</v>
      </c>
      <c r="DC51" s="6"/>
      <c r="DD51" s="6"/>
      <c r="DE51" s="6"/>
      <c r="DF51" s="6"/>
      <c r="DS51" s="7" t="s">
        <v>239</v>
      </c>
      <c r="DU51" s="7" t="s">
        <v>250</v>
      </c>
      <c r="DV51" s="7" t="s">
        <v>239</v>
      </c>
      <c r="DW51" s="7" t="s">
        <v>239</v>
      </c>
      <c r="EA51" s="7" t="s">
        <v>238</v>
      </c>
      <c r="EG51" s="7" t="s">
        <v>246</v>
      </c>
      <c r="EI51" s="7" t="s">
        <v>246</v>
      </c>
      <c r="EO51" s="7">
        <v>0</v>
      </c>
      <c r="EP51" s="7" t="s">
        <v>246</v>
      </c>
      <c r="EQ51" s="7">
        <v>0</v>
      </c>
      <c r="ER51" s="7" t="s">
        <v>246</v>
      </c>
      <c r="ES51" s="7" t="s">
        <v>270</v>
      </c>
      <c r="EU51" s="7" t="s">
        <v>256</v>
      </c>
      <c r="EX51" s="7" t="s">
        <v>264</v>
      </c>
      <c r="EY51" s="7" t="s">
        <v>238</v>
      </c>
      <c r="FB51" s="7">
        <v>15</v>
      </c>
      <c r="FC51" s="7">
        <v>20</v>
      </c>
      <c r="FF51" s="7">
        <v>20</v>
      </c>
      <c r="FG51" s="7">
        <v>20</v>
      </c>
      <c r="FN51" s="7" t="s">
        <v>238</v>
      </c>
      <c r="FQ51" s="7" t="s">
        <v>246</v>
      </c>
      <c r="FS51" s="7" t="s">
        <v>273</v>
      </c>
      <c r="FT51" s="7" t="s">
        <v>312</v>
      </c>
      <c r="FU51" s="6" t="s">
        <v>239</v>
      </c>
      <c r="FV51" s="6"/>
      <c r="FW51" s="6" t="s">
        <v>238</v>
      </c>
      <c r="FX51" s="6"/>
      <c r="FY51" s="6"/>
      <c r="FZ51" s="6"/>
      <c r="GA51" s="6"/>
      <c r="GB51" s="6"/>
      <c r="GD51" s="7" t="s">
        <v>246</v>
      </c>
      <c r="GF51" s="7" t="s">
        <v>246</v>
      </c>
      <c r="GQ51" s="7" t="s">
        <v>239</v>
      </c>
      <c r="GS51" s="7" t="s">
        <v>238</v>
      </c>
      <c r="GT51" s="7" t="s">
        <v>238</v>
      </c>
      <c r="GY51" s="7" t="s">
        <v>246</v>
      </c>
      <c r="HD51" s="7" t="s">
        <v>238</v>
      </c>
      <c r="HK51" s="7" t="s">
        <v>238</v>
      </c>
      <c r="HN51" s="7" t="s">
        <v>238</v>
      </c>
      <c r="HU51" s="7" t="s">
        <v>246</v>
      </c>
      <c r="HV51" s="7" t="s">
        <v>757</v>
      </c>
      <c r="HX51" s="7" t="s">
        <v>239</v>
      </c>
    </row>
    <row r="52" spans="1:232" ht="50.1" customHeight="1">
      <c r="A52" s="6" t="s">
        <v>758</v>
      </c>
      <c r="B52" s="6" t="s">
        <v>236</v>
      </c>
      <c r="C52" s="6"/>
      <c r="D52" s="6" t="s">
        <v>237</v>
      </c>
      <c r="G52" s="6" t="s">
        <v>238</v>
      </c>
      <c r="H52" s="6"/>
      <c r="I52" s="6"/>
      <c r="J52" s="6"/>
      <c r="K52" s="6"/>
      <c r="L52" s="6"/>
      <c r="M52" s="6" t="s">
        <v>238</v>
      </c>
      <c r="N52" s="6" t="s">
        <v>238</v>
      </c>
      <c r="O52" s="6" t="s">
        <v>238</v>
      </c>
      <c r="P52" s="6"/>
      <c r="Q52" s="6"/>
      <c r="R52" s="6"/>
      <c r="S52" s="6"/>
      <c r="U52" s="6" t="s">
        <v>239</v>
      </c>
      <c r="V52" s="7" t="s">
        <v>294</v>
      </c>
      <c r="W52" s="6" t="s">
        <v>295</v>
      </c>
      <c r="Y52" s="8">
        <v>40179</v>
      </c>
      <c r="AA52" s="6" t="s">
        <v>238</v>
      </c>
      <c r="AB52" s="6"/>
      <c r="AC52" s="6"/>
      <c r="AD52" s="6" t="s">
        <v>264</v>
      </c>
      <c r="AE52" s="6"/>
      <c r="AF52" s="6"/>
      <c r="AG52" s="6"/>
      <c r="AI52" s="7" t="s">
        <v>239</v>
      </c>
      <c r="AJ52" s="7" t="s">
        <v>759</v>
      </c>
      <c r="AK52" s="7" t="s">
        <v>298</v>
      </c>
      <c r="AM52" s="6" t="s">
        <v>281</v>
      </c>
      <c r="AO52" s="7" t="s">
        <v>239</v>
      </c>
      <c r="AP52" s="7" t="s">
        <v>760</v>
      </c>
      <c r="AQ52" s="7" t="s">
        <v>282</v>
      </c>
      <c r="AR52" s="7" t="s">
        <v>247</v>
      </c>
      <c r="AS52" s="7" t="s">
        <v>761</v>
      </c>
      <c r="AT52" s="7" t="s">
        <v>284</v>
      </c>
      <c r="AV52" s="7" t="s">
        <v>239</v>
      </c>
      <c r="AW52" s="7" t="s">
        <v>239</v>
      </c>
      <c r="AY52" s="7" t="s">
        <v>239</v>
      </c>
      <c r="AZ52" s="7" t="s">
        <v>239</v>
      </c>
      <c r="BB52" s="6"/>
      <c r="BC52" s="6"/>
      <c r="BD52" s="6"/>
      <c r="BE52" s="6" t="s">
        <v>238</v>
      </c>
      <c r="BF52" s="6"/>
      <c r="BG52" s="6"/>
      <c r="BH52" s="6" t="s">
        <v>238</v>
      </c>
      <c r="BI52" s="6"/>
      <c r="BL52" s="6"/>
      <c r="BM52" s="6"/>
      <c r="BN52" s="6" t="s">
        <v>238</v>
      </c>
      <c r="BO52" s="6"/>
      <c r="BP52" s="6"/>
      <c r="BQ52" s="6" t="s">
        <v>238</v>
      </c>
      <c r="BR52" s="6"/>
      <c r="BS52" s="6"/>
      <c r="BU52" s="6"/>
      <c r="BV52" s="6"/>
      <c r="BW52" s="6"/>
      <c r="BX52" s="6" t="s">
        <v>238</v>
      </c>
      <c r="BZ52" s="7" t="s">
        <v>246</v>
      </c>
      <c r="CB52" s="7" t="s">
        <v>302</v>
      </c>
      <c r="CD52" s="7" t="s">
        <v>246</v>
      </c>
      <c r="CF52" s="6"/>
      <c r="CG52" s="7" t="s">
        <v>238</v>
      </c>
      <c r="CI52" s="6" t="s">
        <v>238</v>
      </c>
      <c r="CJ52" s="6" t="s">
        <v>238</v>
      </c>
      <c r="CK52" s="6"/>
      <c r="CL52" s="6" t="s">
        <v>238</v>
      </c>
      <c r="CM52" s="6" t="s">
        <v>238</v>
      </c>
      <c r="CN52" s="6"/>
      <c r="CO52" s="6" t="s">
        <v>238</v>
      </c>
      <c r="CW52" s="7" t="s">
        <v>239</v>
      </c>
      <c r="CX52" s="7" t="s">
        <v>239</v>
      </c>
      <c r="CY52" s="7" t="s">
        <v>286</v>
      </c>
      <c r="DC52" s="6" t="s">
        <v>238</v>
      </c>
      <c r="DD52" s="6"/>
      <c r="DE52" s="6"/>
      <c r="DF52" s="6"/>
      <c r="DJ52" s="7" t="s">
        <v>238</v>
      </c>
      <c r="DK52" s="7" t="s">
        <v>238</v>
      </c>
      <c r="DS52" s="7" t="s">
        <v>246</v>
      </c>
      <c r="DU52" s="7" t="s">
        <v>427</v>
      </c>
      <c r="DV52" s="7" t="s">
        <v>239</v>
      </c>
      <c r="DW52" s="7" t="s">
        <v>239</v>
      </c>
      <c r="EA52" s="7" t="s">
        <v>238</v>
      </c>
      <c r="ED52" s="7" t="s">
        <v>238</v>
      </c>
      <c r="EG52" s="7" t="s">
        <v>246</v>
      </c>
      <c r="EI52" s="7" t="s">
        <v>239</v>
      </c>
      <c r="EM52" s="7" t="s">
        <v>264</v>
      </c>
      <c r="EN52" s="7" t="s">
        <v>762</v>
      </c>
      <c r="EO52" s="7">
        <v>0</v>
      </c>
      <c r="EP52" s="7" t="s">
        <v>239</v>
      </c>
      <c r="EQ52" s="7">
        <v>0</v>
      </c>
      <c r="ER52" s="7" t="s">
        <v>239</v>
      </c>
      <c r="ES52" s="7" t="s">
        <v>270</v>
      </c>
      <c r="EU52" s="7" t="s">
        <v>271</v>
      </c>
      <c r="EX52" s="7" t="s">
        <v>264</v>
      </c>
      <c r="FB52" s="7" t="s">
        <v>259</v>
      </c>
      <c r="FC52" s="7" t="s">
        <v>259</v>
      </c>
      <c r="FD52" s="7" t="s">
        <v>259</v>
      </c>
      <c r="FE52" s="7" t="s">
        <v>259</v>
      </c>
      <c r="FF52" s="7" t="s">
        <v>259</v>
      </c>
      <c r="FG52" s="7" t="s">
        <v>259</v>
      </c>
      <c r="FH52" s="7" t="s">
        <v>258</v>
      </c>
      <c r="FK52" s="7" t="s">
        <v>238</v>
      </c>
      <c r="FQ52" s="7" t="s">
        <v>246</v>
      </c>
      <c r="FR52" s="7" t="s">
        <v>259</v>
      </c>
      <c r="FS52" s="7" t="s">
        <v>273</v>
      </c>
      <c r="FT52" s="7" t="s">
        <v>246</v>
      </c>
      <c r="FU52" s="6" t="s">
        <v>239</v>
      </c>
      <c r="FV52" s="6"/>
      <c r="FW52" s="6" t="s">
        <v>238</v>
      </c>
      <c r="FX52" s="6"/>
      <c r="FY52" s="6"/>
      <c r="FZ52" s="6" t="s">
        <v>238</v>
      </c>
      <c r="GA52" s="6" t="s">
        <v>238</v>
      </c>
      <c r="GB52" s="6"/>
      <c r="GD52" s="7" t="s">
        <v>246</v>
      </c>
      <c r="GF52" s="7" t="s">
        <v>246</v>
      </c>
      <c r="GO52" s="7" t="s">
        <v>238</v>
      </c>
      <c r="GP52" s="7" t="s">
        <v>763</v>
      </c>
      <c r="GQ52" s="7" t="s">
        <v>246</v>
      </c>
      <c r="GW52" s="7" t="s">
        <v>238</v>
      </c>
      <c r="GY52" s="7" t="s">
        <v>241</v>
      </c>
      <c r="HG52" s="7" t="s">
        <v>764</v>
      </c>
      <c r="HH52" s="7" t="s">
        <v>264</v>
      </c>
      <c r="HI52" s="7" t="s">
        <v>238</v>
      </c>
      <c r="HM52" s="7" t="s">
        <v>238</v>
      </c>
      <c r="HU52" s="7" t="s">
        <v>239</v>
      </c>
      <c r="HX52" s="7" t="s">
        <v>239</v>
      </c>
    </row>
    <row r="53" spans="1:232" ht="50.1" customHeight="1">
      <c r="A53" s="6" t="s">
        <v>765</v>
      </c>
      <c r="B53" s="6" t="s">
        <v>236</v>
      </c>
      <c r="C53" s="6"/>
      <c r="D53" s="6" t="s">
        <v>237</v>
      </c>
      <c r="G53" s="6" t="s">
        <v>238</v>
      </c>
      <c r="H53" s="6" t="s">
        <v>238</v>
      </c>
      <c r="I53" s="6"/>
      <c r="J53" s="6"/>
      <c r="K53" s="6"/>
      <c r="L53" s="6" t="s">
        <v>238</v>
      </c>
      <c r="M53" s="6" t="s">
        <v>238</v>
      </c>
      <c r="N53" s="6" t="s">
        <v>238</v>
      </c>
      <c r="O53" s="6" t="s">
        <v>238</v>
      </c>
      <c r="P53" s="6" t="s">
        <v>238</v>
      </c>
      <c r="Q53" s="6" t="s">
        <v>238</v>
      </c>
      <c r="R53" s="6"/>
      <c r="S53" s="6"/>
      <c r="U53" s="6" t="s">
        <v>239</v>
      </c>
      <c r="V53" s="7" t="s">
        <v>240</v>
      </c>
      <c r="W53" s="6" t="s">
        <v>241</v>
      </c>
      <c r="Y53" s="12">
        <v>40544</v>
      </c>
      <c r="AA53" s="6" t="s">
        <v>238</v>
      </c>
      <c r="AB53" s="6"/>
      <c r="AC53" s="6"/>
      <c r="AD53" s="6" t="s">
        <v>264</v>
      </c>
      <c r="AE53" s="6"/>
      <c r="AF53" s="6"/>
      <c r="AG53" s="6"/>
      <c r="AI53" s="7" t="s">
        <v>239</v>
      </c>
      <c r="AJ53" s="7" t="s">
        <v>766</v>
      </c>
      <c r="AK53" s="7" t="s">
        <v>266</v>
      </c>
      <c r="AM53" s="6" t="s">
        <v>266</v>
      </c>
      <c r="AO53" s="7" t="s">
        <v>246</v>
      </c>
      <c r="AP53" s="7" t="s">
        <v>767</v>
      </c>
      <c r="AQ53" s="7" t="s">
        <v>282</v>
      </c>
      <c r="AR53" s="7" t="s">
        <v>364</v>
      </c>
      <c r="AT53" s="7" t="s">
        <v>284</v>
      </c>
      <c r="AV53" s="7" t="s">
        <v>774</v>
      </c>
      <c r="AW53" s="7" t="s">
        <v>246</v>
      </c>
      <c r="AX53" s="7" t="s">
        <v>768</v>
      </c>
      <c r="AY53" s="7" t="s">
        <v>246</v>
      </c>
      <c r="AZ53" s="7" t="s">
        <v>239</v>
      </c>
      <c r="BB53" s="6"/>
      <c r="BC53" s="6" t="s">
        <v>238</v>
      </c>
      <c r="BD53" s="6" t="s">
        <v>238</v>
      </c>
      <c r="BE53" s="6" t="s">
        <v>238</v>
      </c>
      <c r="BF53" s="6"/>
      <c r="BG53" s="6"/>
      <c r="BH53" s="6" t="s">
        <v>238</v>
      </c>
      <c r="BI53" s="6"/>
      <c r="BL53" s="6" t="s">
        <v>238</v>
      </c>
      <c r="BM53" s="6" t="s">
        <v>238</v>
      </c>
      <c r="BN53" s="6" t="s">
        <v>238</v>
      </c>
      <c r="BO53" s="6"/>
      <c r="BP53" s="6"/>
      <c r="BQ53" s="6" t="s">
        <v>238</v>
      </c>
      <c r="BR53" s="6"/>
      <c r="BS53" s="6"/>
      <c r="BU53" s="6" t="s">
        <v>238</v>
      </c>
      <c r="BV53" s="6" t="s">
        <v>238</v>
      </c>
      <c r="BW53" s="6" t="s">
        <v>238</v>
      </c>
      <c r="BX53" s="6"/>
      <c r="BZ53" s="7" t="s">
        <v>246</v>
      </c>
      <c r="CB53" s="7" t="s">
        <v>268</v>
      </c>
      <c r="CD53" s="7" t="s">
        <v>246</v>
      </c>
      <c r="CF53" s="6"/>
      <c r="CG53" s="7" t="s">
        <v>238</v>
      </c>
      <c r="CI53" s="6" t="s">
        <v>238</v>
      </c>
      <c r="CJ53" s="6" t="s">
        <v>238</v>
      </c>
      <c r="CK53" s="6" t="s">
        <v>238</v>
      </c>
      <c r="CL53" s="6"/>
      <c r="CM53" s="6"/>
      <c r="CN53" s="6"/>
      <c r="CO53" s="6"/>
      <c r="CW53" s="7" t="s">
        <v>239</v>
      </c>
      <c r="CX53" s="7" t="s">
        <v>239</v>
      </c>
      <c r="CY53" s="7" t="s">
        <v>627</v>
      </c>
      <c r="DC53" s="6"/>
      <c r="DD53" s="6"/>
      <c r="DE53" s="6" t="s">
        <v>238</v>
      </c>
      <c r="DF53" s="6"/>
      <c r="DH53" s="7" t="s">
        <v>769</v>
      </c>
      <c r="DJ53" s="7" t="s">
        <v>238</v>
      </c>
      <c r="DK53" s="7" t="s">
        <v>238</v>
      </c>
      <c r="DS53" s="7" t="s">
        <v>239</v>
      </c>
      <c r="DT53" s="7" t="s">
        <v>770</v>
      </c>
      <c r="DU53" s="7" t="s">
        <v>250</v>
      </c>
      <c r="DV53" s="7" t="s">
        <v>239</v>
      </c>
      <c r="DW53" s="7" t="s">
        <v>239</v>
      </c>
      <c r="EB53" s="7" t="s">
        <v>238</v>
      </c>
      <c r="EG53" s="7" t="s">
        <v>246</v>
      </c>
      <c r="EI53" s="7" t="s">
        <v>239</v>
      </c>
      <c r="EK53" s="7" t="s">
        <v>238</v>
      </c>
      <c r="EL53" s="7" t="s">
        <v>238</v>
      </c>
      <c r="EM53" s="7" t="s">
        <v>238</v>
      </c>
      <c r="EO53" s="7">
        <v>0</v>
      </c>
      <c r="EP53" s="7" t="s">
        <v>239</v>
      </c>
      <c r="EQ53" s="7">
        <v>0</v>
      </c>
      <c r="ER53" s="7" t="s">
        <v>239</v>
      </c>
      <c r="ES53" s="7" t="s">
        <v>341</v>
      </c>
      <c r="EU53" s="7" t="s">
        <v>256</v>
      </c>
      <c r="EX53" s="7" t="s">
        <v>238</v>
      </c>
      <c r="EY53" s="7" t="s">
        <v>238</v>
      </c>
      <c r="EZ53" s="7" t="s">
        <v>238</v>
      </c>
      <c r="FB53" s="7" t="s">
        <v>771</v>
      </c>
      <c r="FC53" s="7" t="s">
        <v>543</v>
      </c>
      <c r="FD53" s="7" t="s">
        <v>342</v>
      </c>
      <c r="FE53" s="7" t="s">
        <v>342</v>
      </c>
      <c r="FF53" s="7" t="s">
        <v>543</v>
      </c>
      <c r="FH53" s="7" t="s">
        <v>258</v>
      </c>
      <c r="FL53" s="7" t="s">
        <v>238</v>
      </c>
      <c r="FQ53" s="7" t="s">
        <v>774</v>
      </c>
      <c r="FR53" s="7">
        <v>0</v>
      </c>
      <c r="FS53" s="7" t="s">
        <v>239</v>
      </c>
      <c r="FT53" s="7" t="s">
        <v>239</v>
      </c>
      <c r="FU53" s="6" t="s">
        <v>239</v>
      </c>
      <c r="FV53" s="6"/>
      <c r="FW53" s="6" t="s">
        <v>238</v>
      </c>
      <c r="FX53" s="6"/>
      <c r="FY53" s="6"/>
      <c r="FZ53" s="6"/>
      <c r="GA53" s="6"/>
      <c r="GB53" s="6"/>
      <c r="GD53" s="7" t="s">
        <v>246</v>
      </c>
      <c r="GF53" s="7" t="s">
        <v>246</v>
      </c>
      <c r="GO53" s="7" t="s">
        <v>238</v>
      </c>
      <c r="GP53" s="7" t="s">
        <v>342</v>
      </c>
      <c r="GQ53" s="7" t="s">
        <v>239</v>
      </c>
      <c r="GS53" s="7" t="s">
        <v>238</v>
      </c>
      <c r="GT53" s="7" t="s">
        <v>238</v>
      </c>
      <c r="GU53" s="7" t="s">
        <v>238</v>
      </c>
      <c r="GY53" s="7" t="s">
        <v>246</v>
      </c>
      <c r="HD53" s="7" t="s">
        <v>238</v>
      </c>
      <c r="HN53" s="7" t="s">
        <v>238</v>
      </c>
      <c r="HO53" s="7" t="s">
        <v>238</v>
      </c>
      <c r="HP53" s="7" t="s">
        <v>238</v>
      </c>
      <c r="HU53" s="7" t="s">
        <v>246</v>
      </c>
      <c r="HX53" s="7" t="s">
        <v>239</v>
      </c>
    </row>
    <row r="54" spans="1:232" ht="50.1" customHeight="1">
      <c r="A54" s="18">
        <f>COUNTA(A3:A53)</f>
        <v>51</v>
      </c>
      <c r="B54" s="6">
        <f>COUNTIF(B3:B53,"state agency")</f>
        <v>48</v>
      </c>
      <c r="C54" s="6" t="s">
        <v>772</v>
      </c>
      <c r="D54" s="6">
        <f>COUNTIF(D2:D53,"annual")</f>
        <v>43</v>
      </c>
      <c r="G54" s="6">
        <f>COUNTIF(G3:G53,"x")</f>
        <v>43</v>
      </c>
      <c r="H54" s="6">
        <f>COUNTIF(H3:H53,"x")</f>
        <v>11</v>
      </c>
      <c r="I54" s="6">
        <f>COUNTIF(I3:I53,"x")</f>
        <v>3</v>
      </c>
      <c r="J54" s="6">
        <f>COUNTA(J3:J53)</f>
        <v>4</v>
      </c>
      <c r="K54" s="6"/>
      <c r="L54" s="6">
        <f t="shared" ref="L54:S54" si="0">COUNTIF(L3:L53,"x")</f>
        <v>20</v>
      </c>
      <c r="M54" s="6">
        <f t="shared" si="0"/>
        <v>29</v>
      </c>
      <c r="N54" s="6">
        <f t="shared" si="0"/>
        <v>20</v>
      </c>
      <c r="O54" s="6">
        <f t="shared" si="0"/>
        <v>40</v>
      </c>
      <c r="P54" s="6">
        <f t="shared" si="0"/>
        <v>20</v>
      </c>
      <c r="Q54" s="6">
        <f t="shared" si="0"/>
        <v>13</v>
      </c>
      <c r="R54" s="6">
        <f t="shared" si="0"/>
        <v>8</v>
      </c>
      <c r="S54" s="6">
        <f t="shared" si="0"/>
        <v>14</v>
      </c>
      <c r="T54" s="6"/>
      <c r="U54" s="6">
        <f>COUNTIF(U3:U53,"yes")</f>
        <v>36</v>
      </c>
      <c r="V54" s="6">
        <f>COUNTIF(V3:V53,"sales only")</f>
        <v>30</v>
      </c>
      <c r="W54" s="6">
        <f>COUNTIF(W3:W53,"yes, comments (50 char limit):")</f>
        <v>19</v>
      </c>
      <c r="X54" s="7">
        <f>COUNTA(X3:X53)</f>
        <v>7</v>
      </c>
      <c r="Y54" s="12"/>
      <c r="AA54" s="6">
        <f t="shared" ref="AA54:AG54" si="1">COUNTIF(AA3:AA53,"x")</f>
        <v>29</v>
      </c>
      <c r="AB54" s="6">
        <f t="shared" si="1"/>
        <v>17</v>
      </c>
      <c r="AC54" s="6">
        <f t="shared" si="1"/>
        <v>10</v>
      </c>
      <c r="AD54" s="6">
        <f t="shared" si="1"/>
        <v>23</v>
      </c>
      <c r="AE54" s="6">
        <f t="shared" si="1"/>
        <v>11</v>
      </c>
      <c r="AF54" s="6">
        <f t="shared" si="1"/>
        <v>9</v>
      </c>
      <c r="AG54" s="6">
        <f t="shared" si="1"/>
        <v>9</v>
      </c>
      <c r="AI54" s="6">
        <f>COUNTIF(AI3:AI53,"yes")</f>
        <v>26</v>
      </c>
      <c r="AK54" s="6">
        <f>COUNTIF(AK3:AK53,"both state/province and local")</f>
        <v>10</v>
      </c>
      <c r="AM54" s="6">
        <f>COUNTIF(AM3:AM53,"both state/province and local")</f>
        <v>17</v>
      </c>
      <c r="AO54" s="6">
        <f>COUNTBLANK(AO3:AO53)</f>
        <v>2</v>
      </c>
      <c r="AP54" s="7">
        <f>COUNTA(AP3:AP53)</f>
        <v>22</v>
      </c>
      <c r="AQ54" s="6">
        <f>COUNTIF(AQ3:AQ53,"yes, disclosure made to both")</f>
        <v>23</v>
      </c>
      <c r="AR54" s="6">
        <f>COUNTIF(AR3:AR53,"Not applicable")</f>
        <v>12</v>
      </c>
      <c r="AS54" s="7" t="s">
        <v>992</v>
      </c>
      <c r="AT54" s="6">
        <f>COUNTIF(AT3:AT53,"recorder/registrar")</f>
        <v>28</v>
      </c>
      <c r="AU54" s="7" t="s">
        <v>773</v>
      </c>
      <c r="AV54" s="6">
        <f>COUNTBLANK(AV3:AV53)</f>
        <v>0</v>
      </c>
      <c r="AW54" s="6">
        <f>COUNTIF(AW3:AW53,"yes")</f>
        <v>35</v>
      </c>
      <c r="AX54" s="7">
        <f>COUNTA(AX3:AX53)</f>
        <v>7</v>
      </c>
      <c r="AY54" s="6">
        <f>COUNTIF(AY3:AY53,"yes")</f>
        <v>36</v>
      </c>
      <c r="AZ54" s="6">
        <f>COUNTIF(AZ3:AZ53,"yes")</f>
        <v>28</v>
      </c>
      <c r="BB54" s="6">
        <f t="shared" ref="BB54:BI54" si="2">COUNTIF(BB3:BB53,"x")</f>
        <v>11</v>
      </c>
      <c r="BC54" s="6">
        <f t="shared" si="2"/>
        <v>25</v>
      </c>
      <c r="BD54" s="6">
        <f t="shared" si="2"/>
        <v>18</v>
      </c>
      <c r="BE54" s="6">
        <f t="shared" si="2"/>
        <v>26</v>
      </c>
      <c r="BF54" s="6">
        <f t="shared" si="2"/>
        <v>12</v>
      </c>
      <c r="BG54" s="6">
        <f t="shared" si="2"/>
        <v>9</v>
      </c>
      <c r="BH54" s="6">
        <f t="shared" si="2"/>
        <v>17</v>
      </c>
      <c r="BI54" s="6">
        <f t="shared" si="2"/>
        <v>5</v>
      </c>
      <c r="BJ54" s="7">
        <f>COUNTA(BJ3:BJ53)</f>
        <v>10</v>
      </c>
      <c r="BL54" s="6">
        <f t="shared" ref="BL54:BR54" si="3">COUNTIF(BL3:BL53,"x")</f>
        <v>23</v>
      </c>
      <c r="BM54" s="6">
        <f t="shared" si="3"/>
        <v>12</v>
      </c>
      <c r="BN54" s="6">
        <f t="shared" si="3"/>
        <v>27</v>
      </c>
      <c r="BO54" s="6">
        <f t="shared" si="3"/>
        <v>8</v>
      </c>
      <c r="BP54" s="6">
        <f t="shared" si="3"/>
        <v>4</v>
      </c>
      <c r="BQ54" s="6">
        <f t="shared" si="3"/>
        <v>14</v>
      </c>
      <c r="BR54" s="6">
        <f t="shared" si="3"/>
        <v>3</v>
      </c>
      <c r="BS54" s="7">
        <f>COUNTA(BS3:BS53)</f>
        <v>13</v>
      </c>
      <c r="BU54" s="6">
        <f>COUNTIF(BU3:BU53,"x")</f>
        <v>15</v>
      </c>
      <c r="BV54" s="6">
        <f>COUNTIF(BV3:BV53,"x")</f>
        <v>8</v>
      </c>
      <c r="BW54" s="6">
        <f>COUNTIF(BW3:BW53,"x")</f>
        <v>15</v>
      </c>
      <c r="BX54" s="6">
        <f>COUNTIF(BX3:BX53,"x")</f>
        <v>19</v>
      </c>
      <c r="BY54" s="7">
        <f>COUNTA(BY3:BY53)</f>
        <v>4</v>
      </c>
      <c r="BZ54" s="6">
        <f>COUNTIF(BZ3:BZ53,"yes")</f>
        <v>3</v>
      </c>
      <c r="CA54" s="7">
        <f>COUNTA(CA3:CA53)</f>
        <v>4</v>
      </c>
      <c r="CC54" s="7">
        <f>COUNTA(CC3:CC53)</f>
        <v>9</v>
      </c>
      <c r="CD54" s="6">
        <f>COUNTIF(CD3:CD53,"yes")</f>
        <v>16</v>
      </c>
      <c r="CE54" s="7">
        <f>COUNTA(CE3:CE53)</f>
        <v>15</v>
      </c>
      <c r="CF54" s="6"/>
      <c r="CG54" s="6">
        <f t="shared" ref="CG54:CV54" si="4">COUNTIF(CG3:CG53,"x")</f>
        <v>35</v>
      </c>
      <c r="CH54" s="6">
        <f t="shared" si="4"/>
        <v>3</v>
      </c>
      <c r="CI54" s="6">
        <f t="shared" si="4"/>
        <v>7</v>
      </c>
      <c r="CJ54" s="6">
        <f t="shared" si="4"/>
        <v>38</v>
      </c>
      <c r="CK54" s="6">
        <f t="shared" si="4"/>
        <v>18</v>
      </c>
      <c r="CL54" s="6">
        <f t="shared" si="4"/>
        <v>17</v>
      </c>
      <c r="CM54" s="6">
        <f t="shared" si="4"/>
        <v>24</v>
      </c>
      <c r="CN54" s="6">
        <f t="shared" si="4"/>
        <v>5</v>
      </c>
      <c r="CO54" s="6">
        <f t="shared" si="4"/>
        <v>15</v>
      </c>
      <c r="CP54" s="6">
        <f t="shared" si="4"/>
        <v>4</v>
      </c>
      <c r="CQ54" s="6">
        <f t="shared" si="4"/>
        <v>0</v>
      </c>
      <c r="CR54" s="6">
        <f t="shared" si="4"/>
        <v>0</v>
      </c>
      <c r="CS54" s="6">
        <f t="shared" si="4"/>
        <v>6</v>
      </c>
      <c r="CT54" s="6">
        <f t="shared" si="4"/>
        <v>1</v>
      </c>
      <c r="CU54" s="6">
        <f t="shared" si="4"/>
        <v>1</v>
      </c>
      <c r="CV54" s="6">
        <f t="shared" si="4"/>
        <v>0</v>
      </c>
      <c r="CW54" s="6">
        <f>COUNTIF(CW3:CW53,"yes")</f>
        <v>22</v>
      </c>
      <c r="CX54" s="6">
        <f>COUNTIF(CX3:CX53,"yes")</f>
        <v>14</v>
      </c>
      <c r="CY54" s="6">
        <f>COUNTIF(CY3:CY53,"Yes (the CI overlaps the required minimum level)")</f>
        <v>12</v>
      </c>
      <c r="CZ54" s="6">
        <f t="shared" ref="CZ54:DE54" si="5">COUNTIF(CZ3:CZ53,"x")</f>
        <v>0</v>
      </c>
      <c r="DA54" s="6">
        <f t="shared" si="5"/>
        <v>0</v>
      </c>
      <c r="DB54" s="6">
        <f t="shared" si="5"/>
        <v>2</v>
      </c>
      <c r="DC54" s="6">
        <f t="shared" si="5"/>
        <v>2</v>
      </c>
      <c r="DD54" s="6">
        <f t="shared" si="5"/>
        <v>6</v>
      </c>
      <c r="DE54" s="6">
        <f t="shared" si="5"/>
        <v>4</v>
      </c>
      <c r="DF54" s="6"/>
      <c r="DJ54" s="6">
        <f t="shared" ref="DJ54:DR54" si="6">COUNTIF(DJ3:DJ53,"x")</f>
        <v>38</v>
      </c>
      <c r="DK54" s="6">
        <f t="shared" si="6"/>
        <v>14</v>
      </c>
      <c r="DL54" s="6">
        <f t="shared" si="6"/>
        <v>3</v>
      </c>
      <c r="DM54" s="6">
        <f t="shared" si="6"/>
        <v>2</v>
      </c>
      <c r="DN54" s="6">
        <f t="shared" si="6"/>
        <v>5</v>
      </c>
      <c r="DO54" s="6">
        <f t="shared" si="6"/>
        <v>2</v>
      </c>
      <c r="DP54" s="6">
        <f t="shared" si="6"/>
        <v>3</v>
      </c>
      <c r="DQ54" s="6">
        <f t="shared" si="6"/>
        <v>0</v>
      </c>
      <c r="DR54" s="6">
        <f t="shared" si="6"/>
        <v>0</v>
      </c>
      <c r="DS54" s="6">
        <f>COUNTIF(DS3:DS53,"yes")</f>
        <v>12</v>
      </c>
      <c r="DT54" s="7">
        <f>COUNTA(DT3:DT53)</f>
        <v>11</v>
      </c>
      <c r="DU54" s="6">
        <f>COUNTIF(DU3:DU53,"COD and PRD")</f>
        <v>9</v>
      </c>
      <c r="DV54" s="6">
        <f>COUNTIF(DV3:DV53,"yes")</f>
        <v>29</v>
      </c>
      <c r="DW54" s="6">
        <f>COUNTIF(DW3:DW53,"yes")</f>
        <v>35</v>
      </c>
      <c r="DY54" s="6">
        <f t="shared" ref="DY54:EE54" si="7">COUNTIF(DY3:DY53,"x")</f>
        <v>7</v>
      </c>
      <c r="DZ54" s="6">
        <f t="shared" si="7"/>
        <v>8</v>
      </c>
      <c r="EA54" s="6">
        <f t="shared" si="7"/>
        <v>3</v>
      </c>
      <c r="EB54" s="6">
        <f t="shared" si="7"/>
        <v>8</v>
      </c>
      <c r="EC54" s="6">
        <f t="shared" si="7"/>
        <v>1</v>
      </c>
      <c r="ED54" s="6">
        <f t="shared" si="7"/>
        <v>8</v>
      </c>
      <c r="EE54" s="6">
        <f t="shared" si="7"/>
        <v>4</v>
      </c>
      <c r="EF54" s="7">
        <f>COUNTA(EF3:EF53)</f>
        <v>9</v>
      </c>
      <c r="EG54" s="6">
        <f>COUNTIF(EG3:EG53,"no")</f>
        <v>37</v>
      </c>
      <c r="EI54" s="6">
        <f>COUNTIF(EI3:EI53,"yes")</f>
        <v>29</v>
      </c>
      <c r="EK54" s="6">
        <f>COUNTIF(EK3:EK53,"x")</f>
        <v>15</v>
      </c>
      <c r="EL54" s="6">
        <f>COUNTIF(EL3:EL53,"x")</f>
        <v>3</v>
      </c>
      <c r="EM54" s="6">
        <f>COUNTIF(EM3:EM53,"x")</f>
        <v>25</v>
      </c>
      <c r="EN54" s="7">
        <f>COUNTA(EN3:EN53)</f>
        <v>16</v>
      </c>
      <c r="EO54" s="7">
        <f>COUNTA(EO3:EO53)</f>
        <v>35</v>
      </c>
      <c r="EP54" s="6">
        <f>COUNTIF(EP3:EP53,"yes")</f>
        <v>30</v>
      </c>
      <c r="ER54" s="6">
        <f>COUNTIF(ER3:ER53,"yes")</f>
        <v>43</v>
      </c>
      <c r="ES54" s="6">
        <f>COUNTIF(ES3:ES53,"0.90-1.10")</f>
        <v>19</v>
      </c>
      <c r="ET54" s="7" t="s">
        <v>270</v>
      </c>
      <c r="EU54" s="6">
        <f>COUNTIF(EU3:EU53,"statute")</f>
        <v>22</v>
      </c>
      <c r="EV54" s="7" t="s">
        <v>271</v>
      </c>
      <c r="EX54" s="6">
        <f>COUNTIF(EX3:EX53,"x")</f>
        <v>42</v>
      </c>
      <c r="EY54" s="6">
        <f>COUNTIF(EY3:EY53,"x")</f>
        <v>22</v>
      </c>
      <c r="EZ54" s="6">
        <f>COUNTIF(EZ3:EZ53,"x")</f>
        <v>10</v>
      </c>
      <c r="FA54" s="6">
        <f>COUNTIF(FA3:FA53,"x")</f>
        <v>1</v>
      </c>
      <c r="FH54" s="6">
        <f>COUNTIF(FH3:FH53,"prd 0.98 to 1.03")</f>
        <v>25</v>
      </c>
      <c r="FI54" s="7" t="s">
        <v>258</v>
      </c>
      <c r="FK54" s="6">
        <f>COUNTIF(FK3:FK53,"x")</f>
        <v>19</v>
      </c>
      <c r="FL54" s="6">
        <f>COUNTIF(FL3:FL53,"x")</f>
        <v>21</v>
      </c>
      <c r="FM54" s="6">
        <f>COUNTIF(FM3:FM53,"x")</f>
        <v>7</v>
      </c>
      <c r="FN54" s="6">
        <f>COUNTIF(FN3:FN53,"x")</f>
        <v>13</v>
      </c>
      <c r="FO54" s="6">
        <f>COUNTIF(FO3:FO53,"x")</f>
        <v>8</v>
      </c>
      <c r="FP54" s="7">
        <f>COUNTA(FP3:FP53)</f>
        <v>18</v>
      </c>
      <c r="FQ54" s="6">
        <f>COUNTIF(FQ3:FQ53,"yes")</f>
        <v>6</v>
      </c>
      <c r="FS54" s="6">
        <f>COUNTIF(FS3:FS53,"yes")</f>
        <v>12</v>
      </c>
      <c r="FT54" s="6">
        <f>COUNTIF(FT3:FT53,"yes")</f>
        <v>5</v>
      </c>
      <c r="FU54" s="6">
        <f>COUNTIF(FU3:FU53,"yes")</f>
        <v>31</v>
      </c>
      <c r="FV54" s="6">
        <f t="shared" ref="FV54:GB54" si="8">COUNTIF(FV3:FV53,"x")</f>
        <v>0</v>
      </c>
      <c r="FW54" s="6">
        <f t="shared" si="8"/>
        <v>24</v>
      </c>
      <c r="FX54" s="6">
        <f t="shared" si="8"/>
        <v>3</v>
      </c>
      <c r="FY54" s="6">
        <f t="shared" si="8"/>
        <v>8</v>
      </c>
      <c r="FZ54" s="6">
        <f t="shared" si="8"/>
        <v>7</v>
      </c>
      <c r="GA54" s="6">
        <f t="shared" si="8"/>
        <v>7</v>
      </c>
      <c r="GB54" s="6">
        <f t="shared" si="8"/>
        <v>6</v>
      </c>
      <c r="GC54" s="7">
        <f>COUNTA(GC3:GC53)</f>
        <v>16</v>
      </c>
      <c r="GD54" s="6">
        <f>COUNTIF(GD3:GD53,"yes")</f>
        <v>6</v>
      </c>
      <c r="GE54" s="7">
        <f>COUNTA(GE3:GE53)</f>
        <v>12</v>
      </c>
      <c r="GF54" s="6">
        <f>COUNTIF(GF3:GF53,"yes")</f>
        <v>6</v>
      </c>
      <c r="GG54" s="7">
        <f>COUNTA(GG3:GG53)</f>
        <v>0</v>
      </c>
      <c r="GH54" s="6">
        <f t="shared" ref="GH54:GN54" si="9">COUNTIF(GH3:GH53,"x")</f>
        <v>2</v>
      </c>
      <c r="GI54" s="6">
        <f t="shared" si="9"/>
        <v>3</v>
      </c>
      <c r="GJ54" s="6">
        <f t="shared" si="9"/>
        <v>2</v>
      </c>
      <c r="GK54" s="6">
        <f t="shared" si="9"/>
        <v>3</v>
      </c>
      <c r="GL54" s="6">
        <f t="shared" si="9"/>
        <v>1</v>
      </c>
      <c r="GM54" s="6">
        <f t="shared" si="9"/>
        <v>0</v>
      </c>
      <c r="GN54" s="6">
        <f t="shared" si="9"/>
        <v>1</v>
      </c>
      <c r="GQ54" s="6">
        <f>COUNTIF(GQ3:GQ53,"yes")</f>
        <v>25</v>
      </c>
      <c r="GS54" s="6">
        <f>COUNTIF(GS3:GS53,"x")</f>
        <v>26</v>
      </c>
      <c r="GT54" s="6">
        <f>COUNTIF(GT3:GT53,"x")</f>
        <v>25</v>
      </c>
      <c r="GU54" s="6">
        <f>COUNTIF(GU3:GU53,"x")</f>
        <v>21</v>
      </c>
      <c r="GV54" s="6">
        <f>COUNTIF(GV3:GV53,"x")</f>
        <v>9</v>
      </c>
      <c r="GW54" s="6">
        <f>COUNTIF(GW3:GW53,"x")</f>
        <v>9</v>
      </c>
      <c r="GY54" s="6">
        <f>COUNTIF(GY3:GY53,"yes")</f>
        <v>2</v>
      </c>
      <c r="GZ54" s="7">
        <f>COUNTA(GZ3:GZ53)</f>
        <v>2</v>
      </c>
      <c r="HA54" s="7">
        <f>COUNTA(HA3:HA53)</f>
        <v>0</v>
      </c>
      <c r="HB54" s="6">
        <f t="shared" ref="HB54:HC54" si="10">COUNTIF(HB3:HB53,"x")</f>
        <v>4</v>
      </c>
      <c r="HC54" s="6">
        <f t="shared" si="10"/>
        <v>7</v>
      </c>
      <c r="HD54" s="6">
        <f>COUNTIF(HD3:HD53,"x")</f>
        <v>26</v>
      </c>
      <c r="HE54" s="6">
        <f>COUNTIF(HE3:HE53,"x")</f>
        <v>2</v>
      </c>
      <c r="HF54" s="6">
        <f>COUNTIF(HF3:HF53,"x")</f>
        <v>13</v>
      </c>
      <c r="HG54" s="6">
        <f>COUNTA(HG3:HG53)</f>
        <v>3</v>
      </c>
      <c r="HH54" s="6">
        <f>COUNTIF(HH3:HH53,"x")</f>
        <v>20</v>
      </c>
      <c r="HI54" s="6">
        <f>COUNTIF(HI3:HI53,"x")</f>
        <v>18</v>
      </c>
      <c r="HJ54" s="6">
        <f>COUNTIF(HJ3:HJ53,"x")</f>
        <v>12</v>
      </c>
      <c r="HK54" s="6">
        <f>COUNTIF(HK3:HK53,"x")</f>
        <v>28</v>
      </c>
      <c r="HM54" s="6">
        <f t="shared" ref="HM54:HR54" si="11">COUNTIF(HM3:HM53,"x")</f>
        <v>23</v>
      </c>
      <c r="HN54" s="6">
        <f t="shared" si="11"/>
        <v>6</v>
      </c>
      <c r="HO54" s="6">
        <f t="shared" si="11"/>
        <v>25</v>
      </c>
      <c r="HP54" s="6">
        <f t="shared" si="11"/>
        <v>19</v>
      </c>
      <c r="HQ54" s="6">
        <f t="shared" si="11"/>
        <v>14</v>
      </c>
      <c r="HR54" s="6">
        <f t="shared" si="11"/>
        <v>3</v>
      </c>
      <c r="HU54" s="6">
        <f>COUNTIF(HU3:HU53,"yes")</f>
        <v>17</v>
      </c>
    </row>
    <row r="55" spans="1:232" ht="50.1" customHeight="1">
      <c r="B55" s="6" t="s">
        <v>921</v>
      </c>
      <c r="C55" s="6"/>
      <c r="D55" s="6" t="s">
        <v>975</v>
      </c>
      <c r="G55" s="6"/>
      <c r="H55" s="6"/>
      <c r="I55" s="6"/>
      <c r="J55" s="6"/>
      <c r="L55" s="35">
        <v>20</v>
      </c>
      <c r="M55" s="34">
        <v>28</v>
      </c>
      <c r="N55" s="34">
        <v>28</v>
      </c>
      <c r="O55" s="34">
        <v>39</v>
      </c>
      <c r="P55" s="34">
        <v>22</v>
      </c>
      <c r="Q55" s="34">
        <v>13</v>
      </c>
      <c r="R55" s="34">
        <v>17</v>
      </c>
      <c r="S55" s="6" t="s">
        <v>1006</v>
      </c>
      <c r="T55" s="7" t="s">
        <v>265</v>
      </c>
      <c r="U55" s="6">
        <f>COUNTIF(U3:U53,"no")</f>
        <v>15</v>
      </c>
      <c r="V55" s="6">
        <f>COUNTIF(V3:V53,"both sales and appraisals conducted by or contracted by your agency")</f>
        <v>19</v>
      </c>
      <c r="W55" s="7" t="s">
        <v>294</v>
      </c>
      <c r="X55" s="7" t="s">
        <v>878</v>
      </c>
      <c r="Y55" s="30" t="s">
        <v>305</v>
      </c>
      <c r="Z55" s="29" t="s">
        <v>305</v>
      </c>
      <c r="AA55" s="6"/>
      <c r="AB55" s="6"/>
      <c r="AC55" s="6"/>
      <c r="AD55" s="6"/>
      <c r="AE55" s="6"/>
      <c r="AF55" s="6"/>
      <c r="AG55" s="6"/>
      <c r="AI55" s="6">
        <f>COUNTIF(AI2:AI53,"no")</f>
        <v>25</v>
      </c>
      <c r="AK55" s="7" t="s">
        <v>989</v>
      </c>
      <c r="AM55" s="7" t="s">
        <v>982</v>
      </c>
      <c r="AO55" s="7" t="s">
        <v>919</v>
      </c>
      <c r="AQ55" s="7" t="s">
        <v>1000</v>
      </c>
      <c r="AR55" s="7" t="s">
        <v>993</v>
      </c>
      <c r="AT55" s="6">
        <f>COUNTIF(AT3:AT53,"local assessor")</f>
        <v>7</v>
      </c>
      <c r="AV55" s="7" t="s">
        <v>902</v>
      </c>
      <c r="AW55" s="6">
        <f>COUNTIF(AW3:AW53,"no")</f>
        <v>7</v>
      </c>
      <c r="AY55" s="6">
        <f>COUNTIF(AY3:AY53,"no")</f>
        <v>15</v>
      </c>
      <c r="AZ55" s="6">
        <f>COUNTIF(AZ3:AZ53,"no")</f>
        <v>23</v>
      </c>
      <c r="BB55" s="6"/>
      <c r="BC55" s="6"/>
      <c r="BD55" s="6"/>
      <c r="BE55" s="6"/>
      <c r="BF55" s="6"/>
      <c r="BG55" s="6"/>
      <c r="BH55" s="6"/>
      <c r="BI55" s="6"/>
      <c r="BL55" s="6"/>
      <c r="BM55" s="6"/>
      <c r="BN55" s="6"/>
      <c r="BO55" s="6"/>
      <c r="BP55" s="6"/>
      <c r="BQ55" s="6"/>
      <c r="BR55" s="6"/>
      <c r="BS55" s="6"/>
      <c r="BU55" s="6"/>
      <c r="BV55" s="6"/>
      <c r="BW55" s="6"/>
      <c r="BX55" s="6"/>
      <c r="BZ55" s="6">
        <f>COUNTIF(BZ3:BZ53,"no")</f>
        <v>48</v>
      </c>
      <c r="CB55" s="7">
        <f>COUNTIF(CB3:CB53,"less than 5 observations")</f>
        <v>13</v>
      </c>
      <c r="CC55" s="7" t="s">
        <v>302</v>
      </c>
      <c r="CD55" s="6">
        <f>COUNTIF(CD3:CD53,"no")</f>
        <v>34</v>
      </c>
      <c r="CE55" s="7" t="s">
        <v>774</v>
      </c>
      <c r="CF55" s="6"/>
      <c r="CI55" s="6"/>
      <c r="CJ55" s="6"/>
      <c r="CK55" s="6"/>
      <c r="CL55" s="6"/>
      <c r="CM55" s="6"/>
      <c r="CN55" s="6"/>
      <c r="CO55" s="6"/>
      <c r="CW55" s="6">
        <f>COUNTIF(CW3:CW53,"no")</f>
        <v>29</v>
      </c>
      <c r="CX55" s="6">
        <f>COUNTIF(CX3:CX53,"no")</f>
        <v>33</v>
      </c>
      <c r="CY55" s="6">
        <f>COUNTIF(CY3:CY53,"No (the CI does not overlap 100%)")</f>
        <v>2</v>
      </c>
      <c r="DC55" s="6"/>
      <c r="DD55" s="6"/>
      <c r="DE55" s="6"/>
      <c r="DF55" s="6"/>
      <c r="DS55" s="6">
        <f>COUNTIF(DS3:DS53,"no")</f>
        <v>37</v>
      </c>
      <c r="DU55" s="6">
        <f>COUNTIF(DU3:DU53,"neither")</f>
        <v>29</v>
      </c>
      <c r="DV55" s="6">
        <f>COUNTIF(DV3:DV53,"no")</f>
        <v>20</v>
      </c>
      <c r="DW55" s="6">
        <f>COUNTIF(DW3:DW53,"no")</f>
        <v>14</v>
      </c>
      <c r="DX55" s="2" t="s">
        <v>128</v>
      </c>
      <c r="DY55" s="6">
        <f>COUNTIF(DY3:DY53,"x")</f>
        <v>7</v>
      </c>
      <c r="EE55" s="7" t="s">
        <v>291</v>
      </c>
      <c r="EF55" s="7" t="s">
        <v>306</v>
      </c>
      <c r="EG55" s="6">
        <f>COUNTIF(EG3:EG53,"yes-indicate percentage (50 char limit):")</f>
        <v>6</v>
      </c>
      <c r="EI55" s="6">
        <f>COUNTIF(EI3:EI53,"no")</f>
        <v>22</v>
      </c>
      <c r="EM55" s="6" t="s">
        <v>234</v>
      </c>
      <c r="EN55" s="7" t="s">
        <v>251</v>
      </c>
      <c r="EO55" s="7" t="s">
        <v>870</v>
      </c>
      <c r="EP55" s="6">
        <f>COUNTIF(EP2:EP52,"no")</f>
        <v>20</v>
      </c>
      <c r="ER55" s="6">
        <f>COUNTIF(ER3:ER53,"no")</f>
        <v>6</v>
      </c>
      <c r="ES55" s="6">
        <f>COUNTIF(ES3:ES53,"0.95-1.05")</f>
        <v>5</v>
      </c>
      <c r="ET55" s="7" t="s">
        <v>341</v>
      </c>
      <c r="EU55" s="6">
        <f>COUNTIF(EU3:EU53,"administrative rule or regulation")</f>
        <v>19</v>
      </c>
      <c r="EV55" s="7" t="s">
        <v>256</v>
      </c>
      <c r="FH55" s="6">
        <f>COUNTIF(FH3:FH53,"other, describe (50 char limit):")</f>
        <v>7</v>
      </c>
      <c r="FI55" s="7" t="s">
        <v>873</v>
      </c>
      <c r="FO55" s="6" t="s">
        <v>261</v>
      </c>
      <c r="FP55" s="7" t="s">
        <v>259</v>
      </c>
      <c r="FQ55" s="6">
        <f>COUNTIF(FQ3:FQ53,"no")</f>
        <v>21</v>
      </c>
      <c r="FS55" s="6">
        <f>COUNTIF(FS3:FS53,"no")</f>
        <v>14</v>
      </c>
      <c r="FT55" s="6">
        <f>COUNTIF(FT3:FT53,"no")</f>
        <v>36</v>
      </c>
      <c r="FU55" s="6">
        <f>COUNTIF(FU3:FU53,"no")</f>
        <v>18</v>
      </c>
      <c r="FV55" s="6"/>
      <c r="FW55" s="6"/>
      <c r="FX55" s="6"/>
      <c r="FY55" s="6"/>
      <c r="FZ55" s="6"/>
      <c r="GA55" s="6"/>
      <c r="GB55" s="6"/>
      <c r="GD55" s="6">
        <f>COUNTIF(GD3:GD53,"no")</f>
        <v>40</v>
      </c>
      <c r="GF55" s="6">
        <f>COUNTIF(GF3:GF53,"no")</f>
        <v>45</v>
      </c>
      <c r="GO55" s="6" t="s">
        <v>291</v>
      </c>
      <c r="GP55" s="7" t="s">
        <v>314</v>
      </c>
      <c r="GQ55" s="6">
        <f>COUNTIF(GQ3:GQ53,"no")</f>
        <v>25</v>
      </c>
      <c r="GW55" s="6" t="s">
        <v>316</v>
      </c>
      <c r="GX55" s="7" t="s">
        <v>324</v>
      </c>
      <c r="GY55" s="6">
        <f>COUNTIF(GY3:GY53,"no")</f>
        <v>25</v>
      </c>
      <c r="HF55" s="6" t="s">
        <v>291</v>
      </c>
      <c r="HG55" s="7" t="s">
        <v>315</v>
      </c>
      <c r="HS55" s="6" t="s">
        <v>325</v>
      </c>
      <c r="HT55" s="7" t="s">
        <v>349</v>
      </c>
      <c r="HU55" s="6">
        <f>COUNTIF(HU3:HU53,"no")</f>
        <v>29</v>
      </c>
    </row>
    <row r="56" spans="1:232" ht="50.1" customHeight="1">
      <c r="A56" s="37">
        <v>52</v>
      </c>
      <c r="B56" s="34" t="s">
        <v>884</v>
      </c>
      <c r="C56" s="6"/>
      <c r="D56" s="35" t="s">
        <v>976</v>
      </c>
      <c r="F56" s="36" t="s">
        <v>6</v>
      </c>
      <c r="G56" s="38" t="s">
        <v>885</v>
      </c>
      <c r="H56" s="6">
        <v>44</v>
      </c>
      <c r="I56" s="6"/>
      <c r="J56" s="6"/>
      <c r="K56" s="39" t="s">
        <v>10</v>
      </c>
      <c r="L56" s="38"/>
      <c r="M56" s="6"/>
      <c r="N56" s="6"/>
      <c r="O56" s="6"/>
      <c r="P56" s="6"/>
      <c r="Q56" s="6"/>
      <c r="R56" s="6"/>
      <c r="S56" s="6" t="s">
        <v>291</v>
      </c>
      <c r="T56" s="7" t="s">
        <v>293</v>
      </c>
      <c r="U56" s="34">
        <v>33</v>
      </c>
      <c r="V56" s="7">
        <f>COUNTBLANK(V3:V53)</f>
        <v>1</v>
      </c>
      <c r="W56" s="6" t="s">
        <v>968</v>
      </c>
      <c r="Y56" s="12"/>
      <c r="AA56" s="6"/>
      <c r="AB56" s="6"/>
      <c r="AC56" s="6"/>
      <c r="AD56" s="6"/>
      <c r="AE56" s="6"/>
      <c r="AF56" s="6"/>
      <c r="AG56" s="6"/>
      <c r="AI56" s="29">
        <v>21</v>
      </c>
      <c r="AK56" s="7" t="s">
        <v>916</v>
      </c>
      <c r="AM56" s="7" t="s">
        <v>917</v>
      </c>
      <c r="AN56" s="21" t="s">
        <v>880</v>
      </c>
      <c r="AO56" s="29" t="s">
        <v>918</v>
      </c>
      <c r="AP56" s="7" t="s">
        <v>267</v>
      </c>
      <c r="AQ56" s="6">
        <f>COUNTIF(AQ3:AQ53,"yes, disclosure made to local assessors")</f>
        <v>8</v>
      </c>
      <c r="AR56" s="7" t="s">
        <v>900</v>
      </c>
      <c r="AT56" s="6">
        <f>COUNTIF(AT3:AT53,"state office")</f>
        <v>1</v>
      </c>
      <c r="AW56" s="6">
        <f>COUNTIF(AW3:AW53,"Not applicable")</f>
        <v>9</v>
      </c>
      <c r="AZ56" s="7">
        <f>COUNTBLANK(AZ3:AZ53)</f>
        <v>0</v>
      </c>
      <c r="BB56" s="6"/>
      <c r="BC56" s="6"/>
      <c r="BD56" s="6"/>
      <c r="BE56" s="6"/>
      <c r="BF56" s="6"/>
      <c r="BG56" s="6"/>
      <c r="BH56" s="6"/>
      <c r="BI56" s="6"/>
      <c r="BL56" s="6"/>
      <c r="BM56" s="6"/>
      <c r="BN56" s="6"/>
      <c r="BO56" s="6"/>
      <c r="BP56" s="6"/>
      <c r="BQ56" s="6"/>
      <c r="BR56" s="6"/>
      <c r="BS56" s="6"/>
      <c r="BU56" s="6"/>
      <c r="BV56" s="6"/>
      <c r="BW56" s="6"/>
      <c r="BX56" s="6"/>
      <c r="BZ56" s="7">
        <f>COUNTBLANK(BZ3:BZ53)</f>
        <v>0</v>
      </c>
      <c r="CB56" s="7">
        <f>COUNTIF(CB3:CB53,"5 to 9 observations")</f>
        <v>11</v>
      </c>
      <c r="CC56" s="7" t="s">
        <v>268</v>
      </c>
      <c r="CD56" s="7">
        <f>COUNTBLANK(CD3:CD53)</f>
        <v>1</v>
      </c>
      <c r="CE56" s="7" t="s">
        <v>904</v>
      </c>
      <c r="CF56" s="6"/>
      <c r="CI56" s="6"/>
      <c r="CJ56" s="6"/>
      <c r="CK56" s="6"/>
      <c r="CL56" s="6"/>
      <c r="CM56" s="6"/>
      <c r="CN56" s="6"/>
      <c r="CO56" s="6"/>
      <c r="CW56" s="7">
        <f>COUNTBLANK(CW3:CW53)</f>
        <v>0</v>
      </c>
      <c r="CX56" s="7">
        <f>COUNTBLANK(CX3:CX53)</f>
        <v>1</v>
      </c>
      <c r="CY56" s="6">
        <f>COUNTIF(CY3:CY53,"Not applicable (CI not used to determine compliance)")</f>
        <v>29</v>
      </c>
      <c r="DC56" s="6"/>
      <c r="DD56" s="6"/>
      <c r="DE56" s="6"/>
      <c r="DF56" s="6"/>
      <c r="DS56" s="7">
        <f>COUNTBLANK(DS3:DS53)</f>
        <v>2</v>
      </c>
      <c r="DT56" s="7" t="s">
        <v>925</v>
      </c>
      <c r="DU56" s="6">
        <f>COUNTIF(DU3:DU53,"coefficient of dispersion (cod)")</f>
        <v>11</v>
      </c>
      <c r="DV56" s="7">
        <f>COUNTBLANK(DV3:DV53)</f>
        <v>2</v>
      </c>
      <c r="DW56" s="7">
        <f>COUNTBLANK(DW3:DW53)</f>
        <v>2</v>
      </c>
      <c r="DX56" s="2" t="s">
        <v>129</v>
      </c>
      <c r="DY56" s="6">
        <f>COUNTIF(DZ5:DZ53,"x")</f>
        <v>8</v>
      </c>
      <c r="EE56" s="7" t="s">
        <v>423</v>
      </c>
      <c r="EF56" s="7" t="s">
        <v>428</v>
      </c>
      <c r="EG56" s="7">
        <f>COUNTBLANK(EG3:EG53)</f>
        <v>8</v>
      </c>
      <c r="EI56" s="7">
        <f>COUNTBLANK(EI3:EI53)</f>
        <v>0</v>
      </c>
      <c r="EM56" s="6"/>
      <c r="EP56" s="6" t="s">
        <v>908</v>
      </c>
      <c r="ER56" s="7">
        <f>COUNTBLANK(ER3:ER53)</f>
        <v>2</v>
      </c>
      <c r="ES56" s="6">
        <f>COUNTIF(ES3:ES53,"other, indicate range (50 char limit):")</f>
        <v>20</v>
      </c>
      <c r="ET56" s="7" t="s">
        <v>871</v>
      </c>
      <c r="EU56" s="6">
        <f>COUNTIF(EU3:EU53, "other, describe (50 char limit):")</f>
        <v>2</v>
      </c>
      <c r="EV56" s="7" t="s">
        <v>873</v>
      </c>
      <c r="FH56" s="6" t="s">
        <v>356</v>
      </c>
      <c r="FI56" s="7" t="s">
        <v>259</v>
      </c>
      <c r="FO56" s="6" t="s">
        <v>291</v>
      </c>
      <c r="FP56" s="7" t="s">
        <v>311</v>
      </c>
      <c r="FQ56" s="6">
        <f>COUNTIF(FQ3:FQ53,"not applicable")</f>
        <v>19</v>
      </c>
      <c r="FS56" s="6">
        <f>COUNTIF(FS3:FS53,"not applicable")</f>
        <v>21</v>
      </c>
      <c r="FT56" s="6">
        <f>COUNTIF(FT3:FT53,"nonstatutory requirement")</f>
        <v>9</v>
      </c>
      <c r="FU56" s="6">
        <f>COUNTBLANK(FU3:FU53)</f>
        <v>2</v>
      </c>
      <c r="FV56" s="6"/>
      <c r="FW56" s="6"/>
      <c r="FX56" s="6"/>
      <c r="FY56" s="6"/>
      <c r="FZ56" s="6"/>
      <c r="GA56" s="6"/>
      <c r="GB56" s="6"/>
      <c r="GD56" s="6">
        <f>COUNTBLANK(GD3:GD53)</f>
        <v>5</v>
      </c>
      <c r="GO56" s="6" t="s">
        <v>381</v>
      </c>
      <c r="GP56" s="7" t="s">
        <v>404</v>
      </c>
      <c r="GQ56" s="7">
        <f>COUNTBLANK(GQ3:GQ53)</f>
        <v>1</v>
      </c>
      <c r="GW56" t="s">
        <v>367</v>
      </c>
      <c r="GX56" t="s">
        <v>379</v>
      </c>
      <c r="GY56" s="6">
        <f>COUNTIF(GY3:GY53,"not applicable")</f>
        <v>14</v>
      </c>
      <c r="HF56" s="6" t="s">
        <v>625</v>
      </c>
      <c r="HG56" s="7" t="s">
        <v>634</v>
      </c>
      <c r="HS56" s="6" t="s">
        <v>381</v>
      </c>
      <c r="HT56" s="7" t="s">
        <v>406</v>
      </c>
    </row>
    <row r="57" spans="1:232" ht="50.1" customHeight="1">
      <c r="A57" s="19"/>
      <c r="B57" s="6"/>
      <c r="C57" s="6"/>
      <c r="D57" s="26" t="s">
        <v>883</v>
      </c>
      <c r="E57" s="20" t="s">
        <v>262</v>
      </c>
      <c r="F57" s="36" t="s">
        <v>7</v>
      </c>
      <c r="G57" s="38" t="s">
        <v>886</v>
      </c>
      <c r="H57" s="6">
        <v>7</v>
      </c>
      <c r="I57" s="6"/>
      <c r="J57" s="6"/>
      <c r="K57" s="40" t="s">
        <v>775</v>
      </c>
      <c r="L57" s="38" t="s">
        <v>891</v>
      </c>
      <c r="M57" s="6"/>
      <c r="N57" s="6"/>
      <c r="O57" s="6"/>
      <c r="P57" s="6"/>
      <c r="Q57" s="6"/>
      <c r="R57" s="6"/>
      <c r="S57" s="6" t="s">
        <v>316</v>
      </c>
      <c r="T57" s="7" t="s">
        <v>318</v>
      </c>
      <c r="U57" s="6"/>
      <c r="V57" s="6">
        <f>COUNTIF(V5:V55,"appraisals only")</f>
        <v>1</v>
      </c>
      <c r="W57" s="38" t="s">
        <v>967</v>
      </c>
      <c r="X57" s="7" t="s">
        <v>977</v>
      </c>
      <c r="Y57" s="12"/>
      <c r="AA57" s="6"/>
      <c r="AB57" s="6"/>
      <c r="AC57" s="6"/>
      <c r="AD57" s="6"/>
      <c r="AE57" s="6"/>
      <c r="AF57" s="6"/>
      <c r="AG57" s="6"/>
      <c r="AI57" s="29">
        <v>31</v>
      </c>
      <c r="AM57" s="6"/>
      <c r="AO57" s="6" t="s">
        <v>291</v>
      </c>
      <c r="AP57" s="7" t="s">
        <v>300</v>
      </c>
      <c r="AQ57" s="6">
        <f>COUNTIF(AQ3:AQ53,"yes,disclosure made to state/province/territory officials")</f>
        <v>6</v>
      </c>
      <c r="AT57" s="6">
        <f>COUNTIF(AT3:AT53,"not applicable")</f>
        <v>14</v>
      </c>
      <c r="AW57" s="7">
        <f>COUNTBLANK(AW3:AW53)</f>
        <v>0</v>
      </c>
      <c r="BB57" s="6"/>
      <c r="BC57" s="6"/>
      <c r="BD57" s="6"/>
      <c r="BE57" s="6"/>
      <c r="BF57" s="6"/>
      <c r="BG57" s="6"/>
      <c r="BH57" s="6"/>
      <c r="BI57" s="6"/>
      <c r="BL57" s="6"/>
      <c r="BM57" s="6"/>
      <c r="BN57" s="6"/>
      <c r="BO57" s="6"/>
      <c r="BP57" s="6"/>
      <c r="BQ57" s="6"/>
      <c r="BR57" s="6"/>
      <c r="BS57" s="6"/>
      <c r="BU57" s="6"/>
      <c r="BV57" s="6"/>
      <c r="BW57" s="6"/>
      <c r="BX57" s="6"/>
      <c r="CB57" s="7">
        <f>COUNTIF(CB3:CB53,"10 to 19 observations")</f>
        <v>4</v>
      </c>
      <c r="CC57" s="7" t="s">
        <v>285</v>
      </c>
      <c r="CF57" s="6"/>
      <c r="CI57" s="6"/>
      <c r="CJ57" s="6"/>
      <c r="CK57" s="6"/>
      <c r="CL57" s="6"/>
      <c r="CM57" s="6"/>
      <c r="CN57" s="6"/>
      <c r="CO57" s="6"/>
      <c r="CX57" s="6">
        <f>COUNTIF(CX3:CX53,"not applicable")</f>
        <v>3</v>
      </c>
      <c r="CY57" s="7" t="s">
        <v>290</v>
      </c>
      <c r="DC57" s="6"/>
      <c r="DD57" s="6"/>
      <c r="DE57" s="6"/>
      <c r="DF57" s="6"/>
      <c r="DS57" s="7" t="s">
        <v>367</v>
      </c>
      <c r="DT57" t="s">
        <v>374</v>
      </c>
      <c r="DU57" s="7">
        <f>COUNTBLANK(DU3:DU53)</f>
        <v>2</v>
      </c>
      <c r="DV57" s="7" t="s">
        <v>927</v>
      </c>
      <c r="DW57" s="7" t="s">
        <v>906</v>
      </c>
      <c r="DX57" s="2" t="s">
        <v>130</v>
      </c>
      <c r="DY57" s="6">
        <f>COUNTIF(EA3:EA53,"x")</f>
        <v>3</v>
      </c>
      <c r="EE57" s="7" t="s">
        <v>431</v>
      </c>
      <c r="EF57" s="7" t="s">
        <v>440</v>
      </c>
      <c r="EG57" s="6" t="s">
        <v>325</v>
      </c>
      <c r="EH57" s="7" t="s">
        <v>337</v>
      </c>
      <c r="EI57" s="7" t="s">
        <v>907</v>
      </c>
      <c r="EM57" s="6" t="s">
        <v>291</v>
      </c>
      <c r="EN57" s="7" t="s">
        <v>307</v>
      </c>
      <c r="ER57" s="7" t="s">
        <v>980</v>
      </c>
      <c r="ES57" s="6" t="s">
        <v>234</v>
      </c>
      <c r="ET57" s="7" t="s">
        <v>255</v>
      </c>
      <c r="EU57" s="7">
        <f>COUNTBLANK(EU3:EU53)</f>
        <v>8</v>
      </c>
      <c r="FH57" s="6" t="s">
        <v>381</v>
      </c>
      <c r="FI57" s="7" t="s">
        <v>401</v>
      </c>
      <c r="FO57" s="6" t="s">
        <v>316</v>
      </c>
      <c r="FP57" s="7" t="s">
        <v>323</v>
      </c>
      <c r="FQ57" s="7">
        <f>COUNTBLANK(FQ3:FQ53)</f>
        <v>5</v>
      </c>
      <c r="FS57" s="7">
        <f>COUNTBLANK(FS3:FS53)</f>
        <v>4</v>
      </c>
      <c r="FT57" s="7" t="s">
        <v>913</v>
      </c>
      <c r="FU57" s="6" t="s">
        <v>914</v>
      </c>
      <c r="FV57" s="6"/>
      <c r="FW57" s="6"/>
      <c r="FX57" s="6"/>
      <c r="FY57" s="6"/>
      <c r="FZ57" s="6"/>
      <c r="GA57" s="6"/>
      <c r="GB57" s="6"/>
      <c r="GD57" s="6"/>
      <c r="GO57" s="6" t="s">
        <v>758</v>
      </c>
      <c r="GP57" s="7" t="s">
        <v>763</v>
      </c>
      <c r="GQ57" s="7" t="s">
        <v>915</v>
      </c>
      <c r="GW57" s="6" t="s">
        <v>381</v>
      </c>
      <c r="GX57" s="7" t="s">
        <v>405</v>
      </c>
      <c r="GY57" s="7">
        <f>COUNTBLANK(GY3:GY53)</f>
        <v>8</v>
      </c>
      <c r="HF57" s="6" t="s">
        <v>758</v>
      </c>
      <c r="HG57" s="7" t="s">
        <v>764</v>
      </c>
      <c r="HS57" s="6" t="s">
        <v>409</v>
      </c>
      <c r="HT57" s="7" t="s">
        <v>415</v>
      </c>
    </row>
    <row r="58" spans="1:232" ht="50.1" customHeight="1">
      <c r="A58" s="19"/>
      <c r="B58" s="6"/>
      <c r="C58" s="6"/>
      <c r="D58" s="26" t="s">
        <v>291</v>
      </c>
      <c r="E58" s="20" t="s">
        <v>292</v>
      </c>
      <c r="F58" s="36" t="s">
        <v>8</v>
      </c>
      <c r="G58" s="38" t="s">
        <v>887</v>
      </c>
      <c r="H58" s="6">
        <v>2</v>
      </c>
      <c r="I58" s="6"/>
      <c r="J58" s="6"/>
      <c r="K58" s="40" t="s">
        <v>777</v>
      </c>
      <c r="L58" s="38" t="s">
        <v>892</v>
      </c>
      <c r="M58" s="6"/>
      <c r="N58" s="6"/>
      <c r="O58" s="6"/>
      <c r="P58" s="6"/>
      <c r="Q58" s="6"/>
      <c r="R58" s="6"/>
      <c r="S58" s="6" t="s">
        <v>351</v>
      </c>
      <c r="T58" s="7" t="s">
        <v>352</v>
      </c>
      <c r="U58" s="6"/>
      <c r="W58" s="28" t="s">
        <v>417</v>
      </c>
      <c r="X58" s="7" t="s">
        <v>418</v>
      </c>
      <c r="Y58" s="12"/>
      <c r="AA58" s="6"/>
      <c r="AB58" s="6"/>
      <c r="AC58" s="6"/>
      <c r="AD58" s="6"/>
      <c r="AE58" s="6"/>
      <c r="AF58" s="6"/>
      <c r="AG58" s="6"/>
      <c r="AM58" s="6"/>
      <c r="AO58" s="6" t="s">
        <v>899</v>
      </c>
      <c r="AP58" s="7" t="s">
        <v>330</v>
      </c>
      <c r="AQ58" s="6">
        <f>COUNTIF(AQ3:AQ53,"no")</f>
        <v>14</v>
      </c>
      <c r="AT58" s="6">
        <f>COUNTIF(AT3:AT53,"both")</f>
        <v>1</v>
      </c>
      <c r="BB58" s="6"/>
      <c r="BC58" s="6"/>
      <c r="BD58" s="6"/>
      <c r="BE58" s="6"/>
      <c r="BF58" s="6"/>
      <c r="BG58" s="6"/>
      <c r="BH58" s="6"/>
      <c r="BI58" s="6"/>
      <c r="BL58" s="6"/>
      <c r="BM58" s="6"/>
      <c r="BN58" s="6"/>
      <c r="BO58" s="6"/>
      <c r="BP58" s="6"/>
      <c r="BQ58" s="6"/>
      <c r="BR58" s="6"/>
      <c r="BS58" s="6"/>
      <c r="BU58" s="6"/>
      <c r="BV58" s="6"/>
      <c r="BW58" s="6"/>
      <c r="BX58" s="6"/>
      <c r="CB58" s="7">
        <f>COUNTIF(CB3:CB53,"20 to 30 observations")</f>
        <v>8</v>
      </c>
      <c r="CC58" s="7" t="s">
        <v>365</v>
      </c>
      <c r="CF58" s="6"/>
      <c r="CI58" s="6"/>
      <c r="CJ58" s="6"/>
      <c r="CK58" s="6"/>
      <c r="CL58" s="6"/>
      <c r="CM58" s="6"/>
      <c r="CN58" s="6"/>
      <c r="CO58" s="6"/>
      <c r="DC58" s="6"/>
      <c r="DD58" s="6"/>
      <c r="DE58" s="6"/>
      <c r="DF58" s="6"/>
      <c r="DS58" s="7" t="s">
        <v>381</v>
      </c>
      <c r="DT58" s="7" t="s">
        <v>397</v>
      </c>
      <c r="DU58" s="7" t="s">
        <v>926</v>
      </c>
      <c r="DX58" s="2" t="s">
        <v>131</v>
      </c>
      <c r="DY58" s="6">
        <f>COUNTIF(EB3:EB53,"x")</f>
        <v>8</v>
      </c>
      <c r="EE58" s="7" t="s">
        <v>625</v>
      </c>
      <c r="EF58" s="7" t="s">
        <v>629</v>
      </c>
      <c r="EG58" s="6" t="s">
        <v>457</v>
      </c>
      <c r="EH58" s="7" t="s">
        <v>466</v>
      </c>
      <c r="EM58" s="6" t="s">
        <v>325</v>
      </c>
      <c r="EN58" s="7" t="s">
        <v>338</v>
      </c>
      <c r="ES58" s="6" t="s">
        <v>279</v>
      </c>
      <c r="ET58" s="7" t="s">
        <v>288</v>
      </c>
      <c r="EU58" s="6" t="s">
        <v>510</v>
      </c>
      <c r="EV58" s="7" t="s">
        <v>527</v>
      </c>
      <c r="FH58" s="6" t="s">
        <v>449</v>
      </c>
      <c r="FI58" s="7" t="s">
        <v>455</v>
      </c>
      <c r="FO58" s="6" t="s">
        <v>325</v>
      </c>
      <c r="FP58" s="7" t="s">
        <v>343</v>
      </c>
      <c r="FS58" s="7" t="s">
        <v>924</v>
      </c>
      <c r="FU58" s="6"/>
      <c r="FV58" s="6"/>
      <c r="FW58" s="6"/>
      <c r="FX58" s="6"/>
      <c r="FY58" s="6"/>
      <c r="FZ58" s="6"/>
      <c r="GA58" s="6"/>
      <c r="GB58" s="6"/>
      <c r="GW58" s="6" t="s">
        <v>457</v>
      </c>
      <c r="GX58" s="7" t="s">
        <v>470</v>
      </c>
      <c r="HS58" s="6" t="s">
        <v>431</v>
      </c>
      <c r="HT58" s="7" t="s">
        <v>446</v>
      </c>
    </row>
    <row r="59" spans="1:232" ht="50.1" customHeight="1">
      <c r="A59" s="19"/>
      <c r="B59" s="6"/>
      <c r="C59" s="6"/>
      <c r="D59" s="26" t="s">
        <v>316</v>
      </c>
      <c r="E59" s="20" t="s">
        <v>317</v>
      </c>
      <c r="F59" s="36" t="s">
        <v>9</v>
      </c>
      <c r="G59" s="38" t="s">
        <v>888</v>
      </c>
      <c r="H59" s="6"/>
      <c r="I59" s="6"/>
      <c r="J59" s="6"/>
      <c r="K59" s="40" t="s">
        <v>778</v>
      </c>
      <c r="L59" s="38" t="s">
        <v>893</v>
      </c>
      <c r="M59" s="6"/>
      <c r="N59" s="6"/>
      <c r="O59" s="6"/>
      <c r="P59" s="6"/>
      <c r="Q59" s="6"/>
      <c r="R59" s="6"/>
      <c r="S59" s="6" t="s">
        <v>356</v>
      </c>
      <c r="T59" s="7" t="s">
        <v>359</v>
      </c>
      <c r="U59" s="6"/>
      <c r="W59" s="28" t="s">
        <v>449</v>
      </c>
      <c r="X59" s="7" t="s">
        <v>450</v>
      </c>
      <c r="Y59" s="12"/>
      <c r="AA59" s="6"/>
      <c r="AB59" s="6"/>
      <c r="AC59" s="6"/>
      <c r="AD59" s="6"/>
      <c r="AE59" s="6"/>
      <c r="AF59" s="6"/>
      <c r="AG59" s="6"/>
      <c r="AM59" s="6"/>
      <c r="AO59" t="s">
        <v>367</v>
      </c>
      <c r="AP59" s="25" t="s">
        <v>369</v>
      </c>
      <c r="BB59" s="6"/>
      <c r="BC59" s="6"/>
      <c r="BD59" s="6"/>
      <c r="BE59" s="6"/>
      <c r="BF59" s="6"/>
      <c r="BG59" s="6"/>
      <c r="BH59" s="6"/>
      <c r="BI59" s="6"/>
      <c r="BL59" s="6"/>
      <c r="BM59" s="6"/>
      <c r="BN59" s="6"/>
      <c r="BO59" s="6"/>
      <c r="BP59" s="6"/>
      <c r="BQ59" s="6"/>
      <c r="BR59" s="6"/>
      <c r="BS59" s="6"/>
      <c r="BU59" s="6"/>
      <c r="BV59" s="6"/>
      <c r="BW59" s="6"/>
      <c r="BX59" s="6"/>
      <c r="CB59" s="7">
        <f>COUNTIF(CB3:CB53,"more than 30 observations")</f>
        <v>4</v>
      </c>
      <c r="CC59" s="7" t="s">
        <v>334</v>
      </c>
      <c r="CF59" s="6"/>
      <c r="CI59" s="6"/>
      <c r="CJ59" s="6"/>
      <c r="CK59" s="6"/>
      <c r="CL59" s="6"/>
      <c r="CM59" s="6"/>
      <c r="CN59" s="6"/>
      <c r="CO59" s="6"/>
      <c r="DC59" s="6"/>
      <c r="DD59" s="6"/>
      <c r="DE59" s="6"/>
      <c r="DF59" s="6"/>
      <c r="DS59" s="7" t="s">
        <v>431</v>
      </c>
      <c r="DT59" s="7" t="s">
        <v>439</v>
      </c>
      <c r="DX59" s="2" t="s">
        <v>132</v>
      </c>
      <c r="DY59" s="6">
        <f>COUNTIF(EC3:EC53,"x")</f>
        <v>1</v>
      </c>
      <c r="EE59" s="7" t="s">
        <v>664</v>
      </c>
      <c r="EF59" s="7" t="s">
        <v>667</v>
      </c>
      <c r="EG59" s="6" t="s">
        <v>500</v>
      </c>
      <c r="EH59" s="7" t="s">
        <v>290</v>
      </c>
      <c r="EM59" s="6" t="s">
        <v>356</v>
      </c>
      <c r="EN59" s="7" t="s">
        <v>259</v>
      </c>
      <c r="ES59" t="s">
        <v>367</v>
      </c>
      <c r="ET59" t="s">
        <v>376</v>
      </c>
      <c r="EU59" s="6" t="s">
        <v>550</v>
      </c>
      <c r="EV59" s="7" t="s">
        <v>558</v>
      </c>
      <c r="FH59" s="6" t="s">
        <v>510</v>
      </c>
      <c r="FI59" s="7" t="s">
        <v>529</v>
      </c>
      <c r="FO59" s="6" t="s">
        <v>356</v>
      </c>
      <c r="FP59" s="7" t="s">
        <v>259</v>
      </c>
      <c r="FU59" s="6"/>
      <c r="FV59" s="6"/>
      <c r="FW59" s="6"/>
      <c r="FX59" s="6"/>
      <c r="FY59" s="6"/>
      <c r="FZ59" s="6"/>
      <c r="GA59" s="6"/>
      <c r="GB59" s="6"/>
      <c r="GW59" s="6" t="s">
        <v>534</v>
      </c>
      <c r="GX59" s="7" t="s">
        <v>546</v>
      </c>
      <c r="HS59" s="6" t="s">
        <v>500</v>
      </c>
      <c r="HT59" s="7" t="s">
        <v>508</v>
      </c>
    </row>
    <row r="60" spans="1:232" ht="50.1" customHeight="1">
      <c r="A60" s="19"/>
      <c r="B60" s="6"/>
      <c r="C60" s="6"/>
      <c r="D60" s="26" t="s">
        <v>325</v>
      </c>
      <c r="E60" s="20" t="s">
        <v>326</v>
      </c>
      <c r="F60" s="36" t="s">
        <v>889</v>
      </c>
      <c r="G60" s="38" t="s">
        <v>890</v>
      </c>
      <c r="H60" s="6"/>
      <c r="I60" s="6"/>
      <c r="J60" s="6"/>
      <c r="K60" s="40" t="s">
        <v>779</v>
      </c>
      <c r="L60" s="38" t="s">
        <v>894</v>
      </c>
      <c r="M60" s="6"/>
      <c r="N60" s="6"/>
      <c r="O60" s="6"/>
      <c r="P60" s="6"/>
      <c r="Q60" s="6"/>
      <c r="R60" s="6"/>
      <c r="S60" s="6" t="s">
        <v>381</v>
      </c>
      <c r="T60" s="7" t="s">
        <v>382</v>
      </c>
      <c r="U60" s="6"/>
      <c r="W60" s="28" t="s">
        <v>472</v>
      </c>
      <c r="X60" s="7" t="s">
        <v>473</v>
      </c>
      <c r="Y60" s="12"/>
      <c r="AA60" s="6"/>
      <c r="AB60" s="6"/>
      <c r="AC60" s="6"/>
      <c r="AD60" s="6"/>
      <c r="AE60" s="6"/>
      <c r="AF60" s="6"/>
      <c r="AG60" s="6"/>
      <c r="AM60" s="6"/>
      <c r="AO60" s="6" t="s">
        <v>381</v>
      </c>
      <c r="AP60" s="13" t="s">
        <v>387</v>
      </c>
      <c r="BB60" s="6"/>
      <c r="BC60" s="6"/>
      <c r="BD60" s="6"/>
      <c r="BE60" s="6"/>
      <c r="BF60" s="6"/>
      <c r="BG60" s="6"/>
      <c r="BH60" s="6"/>
      <c r="BI60" s="6"/>
      <c r="BL60" s="6"/>
      <c r="BM60" s="6"/>
      <c r="BN60" s="6"/>
      <c r="BO60" s="6"/>
      <c r="BP60" s="6"/>
      <c r="BQ60" s="6"/>
      <c r="BR60" s="6"/>
      <c r="BS60" s="6"/>
      <c r="BU60" s="6"/>
      <c r="BV60" s="6"/>
      <c r="BW60" s="6"/>
      <c r="BX60" s="6"/>
      <c r="CF60" s="6"/>
      <c r="CI60" s="6"/>
      <c r="CJ60" s="6"/>
      <c r="CK60" s="6"/>
      <c r="CL60" s="6"/>
      <c r="CM60" s="6"/>
      <c r="CN60" s="6"/>
      <c r="CO60" s="6"/>
      <c r="DC60" s="6"/>
      <c r="DD60" s="6"/>
      <c r="DE60" s="6"/>
      <c r="DF60" s="6"/>
      <c r="DS60" s="7" t="s">
        <v>325</v>
      </c>
      <c r="DT60" s="7" t="s">
        <v>336</v>
      </c>
      <c r="DX60" s="2"/>
      <c r="DY60" s="6"/>
      <c r="EG60" s="6" t="s">
        <v>261</v>
      </c>
      <c r="EH60" s="11">
        <v>0.05</v>
      </c>
      <c r="EM60" s="23"/>
      <c r="EN60" s="24"/>
      <c r="ES60" s="6" t="s">
        <v>549</v>
      </c>
      <c r="ET60" s="7" t="s">
        <v>910</v>
      </c>
      <c r="FH60" s="7" t="s">
        <v>912</v>
      </c>
      <c r="FI60" s="7" t="s">
        <v>911</v>
      </c>
      <c r="FO60" t="s">
        <v>367</v>
      </c>
      <c r="FP60" t="s">
        <v>377</v>
      </c>
      <c r="FU60" s="6"/>
      <c r="FV60" s="6"/>
      <c r="FW60" s="6"/>
      <c r="FX60" s="6"/>
      <c r="FY60" s="6"/>
      <c r="FZ60" s="6"/>
      <c r="GA60" s="6"/>
      <c r="GB60" s="6"/>
      <c r="GW60" s="6" t="s">
        <v>565</v>
      </c>
      <c r="GX60" s="7" t="s">
        <v>577</v>
      </c>
      <c r="HS60" s="6" t="s">
        <v>550</v>
      </c>
      <c r="HT60" s="7" t="s">
        <v>563</v>
      </c>
    </row>
    <row r="61" spans="1:232" ht="50.1" customHeight="1">
      <c r="A61" s="19"/>
      <c r="B61" s="6"/>
      <c r="C61" s="6"/>
      <c r="D61" s="26" t="s">
        <v>500</v>
      </c>
      <c r="E61" s="20" t="s">
        <v>501</v>
      </c>
      <c r="F61" s="36" t="s">
        <v>780</v>
      </c>
      <c r="G61" s="38">
        <v>2</v>
      </c>
      <c r="H61" s="6"/>
      <c r="I61" s="6"/>
      <c r="J61" s="6"/>
      <c r="K61" s="40"/>
      <c r="L61" s="38"/>
      <c r="M61" s="6"/>
      <c r="N61" s="6"/>
      <c r="O61" s="6"/>
      <c r="P61" s="6"/>
      <c r="Q61" s="6"/>
      <c r="R61" s="6"/>
      <c r="S61" s="6" t="s">
        <v>431</v>
      </c>
      <c r="T61" s="7" t="s">
        <v>432</v>
      </c>
      <c r="U61" s="6"/>
      <c r="W61" s="28" t="s">
        <v>500</v>
      </c>
      <c r="X61" s="7" t="s">
        <v>502</v>
      </c>
      <c r="Y61" s="12"/>
      <c r="AA61" s="6"/>
      <c r="AB61" s="6"/>
      <c r="AC61" s="6"/>
      <c r="AD61" s="6"/>
      <c r="AE61" s="6"/>
      <c r="AF61" s="6"/>
      <c r="AG61" s="6"/>
      <c r="AM61" s="6"/>
      <c r="AO61" s="6" t="s">
        <v>409</v>
      </c>
      <c r="AP61" s="13" t="s">
        <v>412</v>
      </c>
      <c r="BB61" s="6"/>
      <c r="BC61" s="6"/>
      <c r="BD61" s="6"/>
      <c r="BE61" s="6"/>
      <c r="BF61" s="6"/>
      <c r="BG61" s="6"/>
      <c r="BH61" s="6"/>
      <c r="BI61" s="6"/>
      <c r="BL61" s="6"/>
      <c r="BM61" s="6"/>
      <c r="BN61" s="6"/>
      <c r="BO61" s="6"/>
      <c r="BP61" s="6"/>
      <c r="BQ61" s="6"/>
      <c r="BR61" s="6"/>
      <c r="BS61" s="6"/>
      <c r="BU61" s="6"/>
      <c r="BV61" s="6"/>
      <c r="BW61" s="6"/>
      <c r="BX61" s="6"/>
      <c r="CB61" s="7">
        <f>COUNTIF(CB3:CB53,"other, describe (50 char limit):")</f>
        <v>10</v>
      </c>
      <c r="CC61" s="7" t="s">
        <v>247</v>
      </c>
      <c r="CF61" s="6"/>
      <c r="CI61" s="6"/>
      <c r="CJ61" s="6"/>
      <c r="CK61" s="6"/>
      <c r="CL61" s="6"/>
      <c r="CM61" s="6"/>
      <c r="CN61" s="6"/>
      <c r="CO61" s="6"/>
      <c r="DC61" s="6"/>
      <c r="DD61" s="6"/>
      <c r="DE61" s="6"/>
      <c r="DF61" s="6"/>
      <c r="DS61" s="7" t="s">
        <v>449</v>
      </c>
      <c r="DT61" s="7" t="s">
        <v>456</v>
      </c>
      <c r="DX61" s="2" t="s">
        <v>133</v>
      </c>
      <c r="DY61" s="6">
        <f>COUNTIF(ED3:ED53,"x")</f>
        <v>8</v>
      </c>
      <c r="EE61" s="7" t="s">
        <v>675</v>
      </c>
      <c r="EF61" s="7" t="s">
        <v>685</v>
      </c>
      <c r="EG61" s="6" t="s">
        <v>534</v>
      </c>
      <c r="EH61" s="7" t="s">
        <v>539</v>
      </c>
      <c r="EM61" t="s">
        <v>367</v>
      </c>
      <c r="EN61" t="s">
        <v>375</v>
      </c>
      <c r="ES61" s="6" t="s">
        <v>489</v>
      </c>
      <c r="ET61" s="7" t="s">
        <v>496</v>
      </c>
      <c r="EU61" s="6" t="s">
        <v>642</v>
      </c>
      <c r="EV61" s="7" t="s">
        <v>651</v>
      </c>
      <c r="FH61" s="6"/>
      <c r="FO61" s="6" t="s">
        <v>381</v>
      </c>
      <c r="FP61" s="7" t="s">
        <v>402</v>
      </c>
      <c r="FU61" s="6"/>
      <c r="FV61" s="6"/>
      <c r="FW61" s="6"/>
      <c r="FX61" s="6"/>
      <c r="FY61" s="6"/>
      <c r="FZ61" s="6"/>
      <c r="GA61" s="6"/>
      <c r="GB61" s="6"/>
      <c r="GW61" s="6" t="s">
        <v>594</v>
      </c>
      <c r="GX61" s="7" t="s">
        <v>599</v>
      </c>
      <c r="HS61" s="6" t="s">
        <v>565</v>
      </c>
      <c r="HT61" s="7" t="s">
        <v>578</v>
      </c>
    </row>
    <row r="62" spans="1:232" ht="50.1" customHeight="1">
      <c r="A62" s="19"/>
      <c r="B62" s="6"/>
      <c r="C62" s="6"/>
      <c r="D62" s="27" t="s">
        <v>510</v>
      </c>
      <c r="E62" s="20" t="s">
        <v>511</v>
      </c>
      <c r="F62" s="21" t="s">
        <v>782</v>
      </c>
      <c r="G62" s="38"/>
      <c r="H62" s="6"/>
      <c r="I62" s="6"/>
      <c r="J62" s="6"/>
      <c r="K62" s="40" t="s">
        <v>781</v>
      </c>
      <c r="L62" s="38" t="s">
        <v>895</v>
      </c>
      <c r="M62" s="6"/>
      <c r="N62" s="6"/>
      <c r="O62" s="6"/>
      <c r="P62" s="6"/>
      <c r="Q62" s="6"/>
      <c r="R62" s="6"/>
      <c r="S62" s="6" t="s">
        <v>510</v>
      </c>
      <c r="T62" s="7" t="s">
        <v>513</v>
      </c>
      <c r="U62" s="6"/>
      <c r="W62" s="28" t="s">
        <v>550</v>
      </c>
      <c r="X62" s="7" t="s">
        <v>551</v>
      </c>
      <c r="Y62" s="12"/>
      <c r="AA62" s="6"/>
      <c r="AB62" s="6"/>
      <c r="AC62" s="6"/>
      <c r="AD62" s="6"/>
      <c r="AE62" s="6"/>
      <c r="AF62" s="6"/>
      <c r="AG62" s="6"/>
      <c r="AM62" s="6"/>
      <c r="AO62" s="6" t="s">
        <v>431</v>
      </c>
      <c r="AP62" s="7" t="s">
        <v>434</v>
      </c>
      <c r="BB62" s="6"/>
      <c r="BC62" s="6"/>
      <c r="BD62" s="6"/>
      <c r="BE62" s="6"/>
      <c r="BF62" s="6"/>
      <c r="BG62" s="6"/>
      <c r="BH62" s="6"/>
      <c r="BI62" s="6"/>
      <c r="BL62" s="6"/>
      <c r="BM62" s="6"/>
      <c r="BN62" s="6"/>
      <c r="BO62" s="6"/>
      <c r="BP62" s="6"/>
      <c r="BQ62" s="6"/>
      <c r="BR62" s="6"/>
      <c r="BS62" s="6"/>
      <c r="BU62" s="6"/>
      <c r="BV62" s="6"/>
      <c r="BW62" s="6"/>
      <c r="BX62" s="6"/>
      <c r="CB62" s="7">
        <f>COUNTBLANK(CB3:CB53)</f>
        <v>1</v>
      </c>
      <c r="CC62" s="7" t="s">
        <v>903</v>
      </c>
      <c r="CF62" s="6"/>
      <c r="CI62" s="6"/>
      <c r="CJ62" s="6"/>
      <c r="CK62" s="6"/>
      <c r="CL62" s="6"/>
      <c r="CM62" s="6"/>
      <c r="CN62" s="6"/>
      <c r="CO62" s="6"/>
      <c r="DC62" s="6"/>
      <c r="DD62" s="6"/>
      <c r="DE62" s="6"/>
      <c r="DF62" s="6"/>
      <c r="DS62" s="7" t="s">
        <v>510</v>
      </c>
      <c r="DT62" s="7" t="s">
        <v>522</v>
      </c>
      <c r="DX62" s="2" t="s">
        <v>134</v>
      </c>
      <c r="DY62" s="6">
        <f>COUNTIF(EE3:EE53,"x")</f>
        <v>4</v>
      </c>
      <c r="EE62" s="7" t="s">
        <v>699</v>
      </c>
      <c r="EF62" s="7" t="s">
        <v>702</v>
      </c>
      <c r="EG62" t="s">
        <v>604</v>
      </c>
      <c r="EH62" t="s">
        <v>612</v>
      </c>
      <c r="EM62" s="6" t="s">
        <v>423</v>
      </c>
      <c r="EN62" s="7" t="s">
        <v>429</v>
      </c>
      <c r="ES62" s="6" t="s">
        <v>510</v>
      </c>
      <c r="ET62" s="7" t="s">
        <v>526</v>
      </c>
      <c r="EU62" s="6" t="s">
        <v>654</v>
      </c>
      <c r="EV62" s="7" t="s">
        <v>661</v>
      </c>
      <c r="FH62" s="6" t="s">
        <v>706</v>
      </c>
      <c r="FI62" s="7" t="s">
        <v>776</v>
      </c>
      <c r="FO62" s="6" t="s">
        <v>423</v>
      </c>
      <c r="FP62" s="7" t="s">
        <v>430</v>
      </c>
      <c r="FU62" s="6"/>
      <c r="FV62" s="6"/>
      <c r="FW62" s="6"/>
      <c r="FX62" s="6"/>
      <c r="FY62" s="6"/>
      <c r="FZ62" s="6"/>
      <c r="GA62" s="6"/>
      <c r="GB62" s="6"/>
      <c r="GW62" s="6" t="s">
        <v>625</v>
      </c>
      <c r="GX62" s="7" t="s">
        <v>633</v>
      </c>
      <c r="HS62" s="6" t="s">
        <v>580</v>
      </c>
      <c r="HT62" s="6" t="s">
        <v>592</v>
      </c>
    </row>
    <row r="63" spans="1:232" ht="50.1" customHeight="1">
      <c r="A63" s="19"/>
      <c r="B63" s="6"/>
      <c r="C63" s="6"/>
      <c r="D63" s="27" t="s">
        <v>549</v>
      </c>
      <c r="E63" s="7" t="s">
        <v>875</v>
      </c>
      <c r="F63" s="21" t="s">
        <v>785</v>
      </c>
      <c r="G63" s="38"/>
      <c r="H63" s="6"/>
      <c r="I63" s="6"/>
      <c r="J63" s="6"/>
      <c r="K63" s="40" t="s">
        <v>783</v>
      </c>
      <c r="L63" s="38" t="s">
        <v>896</v>
      </c>
      <c r="M63" s="6"/>
      <c r="N63" s="6"/>
      <c r="O63" s="6"/>
      <c r="P63" s="6"/>
      <c r="Q63" s="6"/>
      <c r="R63" s="6"/>
      <c r="S63" s="6" t="s">
        <v>534</v>
      </c>
      <c r="T63" s="7" t="s">
        <v>535</v>
      </c>
      <c r="U63" s="6"/>
      <c r="W63" s="28" t="s">
        <v>642</v>
      </c>
      <c r="X63" s="7" t="s">
        <v>643</v>
      </c>
      <c r="Y63" s="12"/>
      <c r="AA63" s="6"/>
      <c r="AB63" s="6"/>
      <c r="AC63" s="6"/>
      <c r="AD63" s="6"/>
      <c r="AE63" s="6"/>
      <c r="AF63" s="6"/>
      <c r="AG63" s="6"/>
      <c r="AM63" s="6"/>
      <c r="AO63" s="6" t="s">
        <v>449</v>
      </c>
      <c r="AP63" s="7" t="s">
        <v>452</v>
      </c>
      <c r="BB63" s="6"/>
      <c r="BC63" s="6"/>
      <c r="BD63" s="6"/>
      <c r="BE63" s="6"/>
      <c r="BF63" s="6"/>
      <c r="BG63" s="6"/>
      <c r="BH63" s="6"/>
      <c r="BI63" s="6"/>
      <c r="BL63" s="6"/>
      <c r="BM63" s="6"/>
      <c r="BN63" s="6"/>
      <c r="BO63" s="6"/>
      <c r="BP63" s="6"/>
      <c r="BQ63" s="6"/>
      <c r="BR63" s="6"/>
      <c r="BS63" s="6"/>
      <c r="BU63" s="6"/>
      <c r="BV63" s="6"/>
      <c r="BW63" s="6"/>
      <c r="BX63" s="6"/>
      <c r="CF63" s="6"/>
      <c r="CI63" s="6"/>
      <c r="CJ63" s="6"/>
      <c r="CK63" s="6"/>
      <c r="CL63" s="6"/>
      <c r="CM63" s="6"/>
      <c r="CN63" s="6"/>
      <c r="CO63" s="6"/>
      <c r="DC63" s="6"/>
      <c r="DD63" s="6"/>
      <c r="DE63" s="6"/>
      <c r="DF63" s="6"/>
      <c r="DS63" s="7" t="s">
        <v>867</v>
      </c>
      <c r="DT63" s="7" t="s">
        <v>538</v>
      </c>
      <c r="EE63" s="7" t="s">
        <v>745</v>
      </c>
      <c r="EF63" s="7" t="s">
        <v>750</v>
      </c>
      <c r="EG63" s="6" t="s">
        <v>489</v>
      </c>
      <c r="EH63" s="7" t="s">
        <v>495</v>
      </c>
      <c r="EM63" s="6" t="s">
        <v>500</v>
      </c>
      <c r="EN63" s="7" t="s">
        <v>506</v>
      </c>
      <c r="ES63" s="6" t="s">
        <v>534</v>
      </c>
      <c r="ET63" s="7" t="s">
        <v>540</v>
      </c>
      <c r="EU63" s="6" t="s">
        <v>664</v>
      </c>
      <c r="EV63" s="7" t="s">
        <v>670</v>
      </c>
      <c r="FH63" s="6" t="s">
        <v>500</v>
      </c>
      <c r="FI63" s="7" t="s">
        <v>342</v>
      </c>
      <c r="FO63" s="6" t="s">
        <v>431</v>
      </c>
      <c r="FP63" s="7" t="s">
        <v>444</v>
      </c>
      <c r="FU63" s="6"/>
      <c r="FV63" s="6"/>
      <c r="FW63" s="6"/>
      <c r="FX63" s="6"/>
      <c r="FY63" s="6"/>
      <c r="FZ63" s="6"/>
      <c r="GA63" s="6"/>
      <c r="GB63" s="6"/>
      <c r="GW63" s="6" t="s">
        <v>715</v>
      </c>
      <c r="GX63" s="7" t="s">
        <v>722</v>
      </c>
      <c r="HS63" s="6" t="s">
        <v>594</v>
      </c>
      <c r="HT63" s="7" t="s">
        <v>600</v>
      </c>
    </row>
    <row r="64" spans="1:232" ht="50.1" customHeight="1">
      <c r="A64" s="19"/>
      <c r="B64" s="6"/>
      <c r="C64" s="6"/>
      <c r="D64" s="27" t="s">
        <v>565</v>
      </c>
      <c r="E64" s="20" t="s">
        <v>566</v>
      </c>
      <c r="F64" s="28" t="s">
        <v>786</v>
      </c>
      <c r="G64" s="38"/>
      <c r="H64" s="6"/>
      <c r="I64" s="6"/>
      <c r="J64" s="6"/>
      <c r="K64" s="40" t="s">
        <v>17</v>
      </c>
      <c r="L64" s="38" t="s">
        <v>897</v>
      </c>
      <c r="M64" s="6"/>
      <c r="N64" s="6"/>
      <c r="O64" s="6"/>
      <c r="P64" s="6"/>
      <c r="Q64" s="6"/>
      <c r="R64" s="6"/>
      <c r="S64" s="6" t="s">
        <v>565</v>
      </c>
      <c r="T64" s="7" t="s">
        <v>567</v>
      </c>
      <c r="U64" s="6"/>
      <c r="W64" s="6"/>
      <c r="Y64" s="12"/>
      <c r="AA64" s="6"/>
      <c r="AB64" s="6"/>
      <c r="AC64" s="6"/>
      <c r="AD64" s="6"/>
      <c r="AE64" s="6"/>
      <c r="AF64" s="6"/>
      <c r="AG64" s="6"/>
      <c r="AM64" s="6"/>
      <c r="AO64" s="6" t="s">
        <v>500</v>
      </c>
      <c r="AP64" s="7" t="s">
        <v>504</v>
      </c>
      <c r="BB64" s="6"/>
      <c r="BC64" s="6"/>
      <c r="BD64" s="6"/>
      <c r="BE64" s="6"/>
      <c r="BF64" s="6"/>
      <c r="BG64" s="6"/>
      <c r="BH64" s="6"/>
      <c r="BI64" s="6"/>
      <c r="BL64" s="6"/>
      <c r="BM64" s="6"/>
      <c r="BN64" s="6"/>
      <c r="BO64" s="6"/>
      <c r="BP64" s="6"/>
      <c r="BQ64" s="6"/>
      <c r="BR64" s="6"/>
      <c r="BS64" s="6"/>
      <c r="BU64" s="6"/>
      <c r="BV64" s="6"/>
      <c r="BW64" s="6"/>
      <c r="BX64" s="6"/>
      <c r="CF64" s="6"/>
      <c r="CI64" s="6"/>
      <c r="CJ64" s="6"/>
      <c r="CK64" s="6"/>
      <c r="CL64" s="6"/>
      <c r="CM64" s="6"/>
      <c r="CN64" s="6"/>
      <c r="CO64" s="6"/>
      <c r="DC64" s="6"/>
      <c r="DD64" s="6"/>
      <c r="DE64" s="6"/>
      <c r="DF64" s="6"/>
      <c r="DS64" s="7" t="s">
        <v>580</v>
      </c>
      <c r="DT64" s="7" t="s">
        <v>586</v>
      </c>
      <c r="EG64" s="6" t="s">
        <v>745</v>
      </c>
      <c r="EH64" s="7" t="s">
        <v>751</v>
      </c>
      <c r="EM64" s="6" t="s">
        <v>510</v>
      </c>
      <c r="EN64" s="7" t="s">
        <v>523</v>
      </c>
      <c r="ES64" s="6" t="s">
        <v>580</v>
      </c>
      <c r="ET64" s="7" t="s">
        <v>588</v>
      </c>
      <c r="FH64" s="6" t="s">
        <v>642</v>
      </c>
      <c r="FI64" s="7" t="s">
        <v>277</v>
      </c>
      <c r="FO64" s="6" t="s">
        <v>457</v>
      </c>
      <c r="FP64" s="7" t="s">
        <v>468</v>
      </c>
      <c r="FU64" s="6"/>
      <c r="FV64" s="6"/>
      <c r="FW64" s="6"/>
      <c r="FX64" s="6"/>
      <c r="FY64" s="6"/>
      <c r="FZ64" s="6"/>
      <c r="GA64" s="6"/>
      <c r="GB64" s="6"/>
      <c r="HS64" s="6" t="s">
        <v>675</v>
      </c>
      <c r="HT64" s="7" t="s">
        <v>691</v>
      </c>
    </row>
    <row r="65" spans="1:228" ht="50.1" customHeight="1">
      <c r="A65" s="19"/>
      <c r="B65" s="6"/>
      <c r="C65" s="6"/>
      <c r="D65" s="27" t="s">
        <v>654</v>
      </c>
      <c r="E65" s="20" t="s">
        <v>655</v>
      </c>
      <c r="F65" s="21" t="s">
        <v>787</v>
      </c>
      <c r="G65" s="38"/>
      <c r="H65" s="6"/>
      <c r="I65" s="6"/>
      <c r="J65" s="6"/>
      <c r="K65" s="6"/>
      <c r="L65" s="6"/>
      <c r="M65" s="6"/>
      <c r="N65" s="6"/>
      <c r="O65" s="6"/>
      <c r="P65" s="6"/>
      <c r="Q65" s="6"/>
      <c r="R65" s="6"/>
      <c r="S65" t="s">
        <v>604</v>
      </c>
      <c r="T65" t="s">
        <v>605</v>
      </c>
      <c r="U65" s="6"/>
      <c r="W65" s="6"/>
      <c r="Y65" s="12"/>
      <c r="AA65" s="6"/>
      <c r="AB65" s="6"/>
      <c r="AC65" s="6"/>
      <c r="AD65" s="6"/>
      <c r="AE65" s="6"/>
      <c r="AF65" s="6"/>
      <c r="AG65" s="6"/>
      <c r="AM65" s="6"/>
      <c r="AO65" s="6" t="s">
        <v>510</v>
      </c>
      <c r="AP65" s="7" t="s">
        <v>518</v>
      </c>
      <c r="BB65" s="6"/>
      <c r="BC65" s="6"/>
      <c r="BD65" s="6"/>
      <c r="BE65" s="6"/>
      <c r="BF65" s="6"/>
      <c r="BG65" s="6"/>
      <c r="BH65" s="6"/>
      <c r="BI65" s="6"/>
      <c r="BL65" s="6"/>
      <c r="BM65" s="6"/>
      <c r="BN65" s="6"/>
      <c r="BO65" s="6"/>
      <c r="BP65" s="6"/>
      <c r="BQ65" s="6"/>
      <c r="BR65" s="6"/>
      <c r="BS65" s="6"/>
      <c r="BU65" s="6"/>
      <c r="BV65" s="6"/>
      <c r="BW65" s="6"/>
      <c r="BX65" s="6"/>
      <c r="CF65" s="6"/>
      <c r="CI65" s="6"/>
      <c r="CJ65" s="6"/>
      <c r="CK65" s="6"/>
      <c r="CL65" s="6"/>
      <c r="CM65" s="6"/>
      <c r="CN65" s="6"/>
      <c r="CO65" s="6"/>
      <c r="DC65" s="6"/>
      <c r="DD65" s="6"/>
      <c r="DE65" s="6"/>
      <c r="DF65" s="6"/>
      <c r="DS65" s="7" t="s">
        <v>765</v>
      </c>
      <c r="DT65" s="7" t="s">
        <v>770</v>
      </c>
      <c r="EG65" s="7" t="s">
        <v>693</v>
      </c>
      <c r="EH65" s="11">
        <v>0.15</v>
      </c>
      <c r="EM65" s="6" t="s">
        <v>565</v>
      </c>
      <c r="EN65" s="7" t="s">
        <v>574</v>
      </c>
      <c r="ES65" s="6" t="s">
        <v>594</v>
      </c>
      <c r="ET65" s="7" t="s">
        <v>598</v>
      </c>
      <c r="FH65" s="6" t="s">
        <v>472</v>
      </c>
      <c r="FI65" s="7" t="s">
        <v>776</v>
      </c>
      <c r="FO65" s="6" t="s">
        <v>510</v>
      </c>
      <c r="FP65" s="7" t="s">
        <v>530</v>
      </c>
      <c r="FU65" s="6"/>
      <c r="FV65" s="6"/>
      <c r="FW65" s="6"/>
      <c r="FX65" s="6"/>
      <c r="FY65" s="6"/>
      <c r="FZ65" s="6"/>
      <c r="GA65" s="6"/>
      <c r="GB65" s="6"/>
      <c r="HS65" s="6" t="s">
        <v>715</v>
      </c>
      <c r="HT65" s="7" t="s">
        <v>723</v>
      </c>
    </row>
    <row r="66" spans="1:228" ht="50.1" customHeight="1">
      <c r="A66" s="19"/>
      <c r="B66" s="6"/>
      <c r="C66" s="6"/>
      <c r="D66" s="27" t="s">
        <v>675</v>
      </c>
      <c r="E66" s="20" t="s">
        <v>676</v>
      </c>
      <c r="F66" s="21" t="s">
        <v>788</v>
      </c>
      <c r="G66" s="38"/>
      <c r="H66" s="6"/>
      <c r="I66" s="6"/>
      <c r="J66" s="6"/>
      <c r="K66" s="6"/>
      <c r="L66" s="6"/>
      <c r="M66" s="6"/>
      <c r="N66" s="6"/>
      <c r="O66" s="6"/>
      <c r="P66" s="6"/>
      <c r="Q66" s="6"/>
      <c r="R66" s="6"/>
      <c r="S66" s="6" t="s">
        <v>654</v>
      </c>
      <c r="T66" s="7" t="s">
        <v>656</v>
      </c>
      <c r="U66" s="6"/>
      <c r="W66" s="6"/>
      <c r="Y66" s="12"/>
      <c r="AA66" s="6"/>
      <c r="AB66" s="6"/>
      <c r="AC66" s="6"/>
      <c r="AD66" s="6"/>
      <c r="AE66" s="6"/>
      <c r="AF66" s="6"/>
      <c r="AG66" s="6"/>
      <c r="AM66" s="6"/>
      <c r="AO66" s="6" t="s">
        <v>549</v>
      </c>
      <c r="AP66" s="25" t="s">
        <v>898</v>
      </c>
      <c r="BB66" s="6"/>
      <c r="BC66" s="6"/>
      <c r="BD66" s="6"/>
      <c r="BE66" s="6"/>
      <c r="BF66" s="6"/>
      <c r="BG66" s="6"/>
      <c r="BH66" s="6"/>
      <c r="BI66" s="6"/>
      <c r="BL66" s="6"/>
      <c r="BM66" s="6"/>
      <c r="BN66" s="6"/>
      <c r="BO66" s="6"/>
      <c r="BP66" s="6"/>
      <c r="BQ66" s="6"/>
      <c r="BR66" s="6"/>
      <c r="BS66" s="6"/>
      <c r="BU66" s="6"/>
      <c r="BV66" s="6"/>
      <c r="BW66" s="6"/>
      <c r="BX66" s="6"/>
      <c r="CF66" s="6"/>
      <c r="CI66" s="6"/>
      <c r="CJ66" s="6"/>
      <c r="CK66" s="6"/>
      <c r="CL66" s="6"/>
      <c r="CM66" s="6"/>
      <c r="CN66" s="6"/>
      <c r="CO66" s="6"/>
      <c r="DC66" s="6"/>
      <c r="DD66" s="6"/>
      <c r="DE66" s="6"/>
      <c r="DF66" s="6"/>
      <c r="DS66" s="6" t="s">
        <v>234</v>
      </c>
      <c r="DT66" s="7" t="s">
        <v>776</v>
      </c>
      <c r="EM66" s="6" t="s">
        <v>601</v>
      </c>
      <c r="EN66" s="7" t="s">
        <v>603</v>
      </c>
      <c r="ES66" s="6" t="s">
        <v>642</v>
      </c>
      <c r="ET66" s="7" t="s">
        <v>650</v>
      </c>
      <c r="FO66" s="6" t="s">
        <v>534</v>
      </c>
      <c r="FP66" s="7" t="s">
        <v>544</v>
      </c>
      <c r="FU66" s="6"/>
      <c r="FV66" s="6"/>
      <c r="FW66" s="6"/>
      <c r="FX66" s="6"/>
      <c r="FY66" s="6"/>
      <c r="FZ66" s="6"/>
      <c r="GA66" s="6"/>
      <c r="GB66" s="6"/>
    </row>
    <row r="67" spans="1:228" ht="50.1" customHeight="1">
      <c r="A67" s="19"/>
      <c r="B67" s="6"/>
      <c r="C67" s="6"/>
      <c r="D67" s="26" t="s">
        <v>693</v>
      </c>
      <c r="E67" s="25" t="s">
        <v>876</v>
      </c>
      <c r="F67" s="21" t="s">
        <v>789</v>
      </c>
      <c r="G67" s="38"/>
      <c r="H67" s="6"/>
      <c r="I67" s="6"/>
      <c r="J67" s="6"/>
      <c r="K67" s="6"/>
      <c r="L67" s="6"/>
      <c r="M67" s="6"/>
      <c r="N67" s="6"/>
      <c r="O67" s="6"/>
      <c r="P67" s="6"/>
      <c r="Q67" s="6"/>
      <c r="R67" s="6"/>
      <c r="S67" s="6" t="s">
        <v>675</v>
      </c>
      <c r="T67" s="7" t="s">
        <v>677</v>
      </c>
      <c r="U67" s="6"/>
      <c r="W67" s="6"/>
      <c r="Y67" s="12"/>
      <c r="AA67" s="6"/>
      <c r="AB67" s="6"/>
      <c r="AC67" s="6"/>
      <c r="AD67" s="6"/>
      <c r="AE67" s="6"/>
      <c r="AF67" s="6"/>
      <c r="AG67" s="6"/>
      <c r="AM67" s="6"/>
      <c r="AO67" s="6" t="s">
        <v>550</v>
      </c>
      <c r="AP67" s="7" t="s">
        <v>554</v>
      </c>
      <c r="BB67" s="6"/>
      <c r="BC67" s="6"/>
      <c r="BD67" s="6"/>
      <c r="BE67" s="6"/>
      <c r="BF67" s="6"/>
      <c r="BG67" s="6"/>
      <c r="BH67" s="6"/>
      <c r="BI67" s="6"/>
      <c r="BL67" s="6"/>
      <c r="BM67" s="6"/>
      <c r="BN67" s="6"/>
      <c r="BO67" s="6"/>
      <c r="BP67" s="6"/>
      <c r="BQ67" s="6"/>
      <c r="BR67" s="6"/>
      <c r="BS67" s="6"/>
      <c r="BU67" s="6"/>
      <c r="BV67" s="6"/>
      <c r="BW67" s="6"/>
      <c r="BX67" s="6"/>
      <c r="CF67" s="6"/>
      <c r="CI67" s="6"/>
      <c r="CJ67" s="6"/>
      <c r="CK67" s="6"/>
      <c r="CL67" s="6"/>
      <c r="CM67" s="6"/>
      <c r="CN67" s="6"/>
      <c r="CO67" s="6"/>
      <c r="DC67" s="6"/>
      <c r="DD67" s="6"/>
      <c r="DE67" s="6"/>
      <c r="DF67" s="6"/>
      <c r="EM67" t="s">
        <v>604</v>
      </c>
      <c r="EN67" s="25" t="s">
        <v>613</v>
      </c>
      <c r="ES67" t="s">
        <v>604</v>
      </c>
      <c r="ET67" t="s">
        <v>614</v>
      </c>
      <c r="FO67" s="6" t="s">
        <v>565</v>
      </c>
      <c r="FP67" s="7" t="s">
        <v>575</v>
      </c>
      <c r="FU67" s="6"/>
      <c r="FV67" s="6"/>
      <c r="FW67" s="6"/>
      <c r="FX67" s="6"/>
      <c r="FY67" s="6"/>
      <c r="FZ67" s="6"/>
      <c r="GA67" s="6"/>
      <c r="GB67" s="6"/>
    </row>
    <row r="68" spans="1:228" ht="50.1" customHeight="1">
      <c r="A68" s="19"/>
      <c r="B68" s="6"/>
      <c r="C68" s="6"/>
      <c r="D68" s="27" t="s">
        <v>711</v>
      </c>
      <c r="E68" s="20" t="s">
        <v>712</v>
      </c>
      <c r="F68" s="21" t="s">
        <v>790</v>
      </c>
      <c r="G68" s="38"/>
      <c r="H68" s="6"/>
      <c r="I68" s="6"/>
      <c r="J68" s="6"/>
      <c r="K68" s="6"/>
      <c r="L68" s="6"/>
      <c r="M68" s="6"/>
      <c r="N68" s="6"/>
      <c r="O68" s="6"/>
      <c r="P68" s="6"/>
      <c r="Q68" s="6"/>
      <c r="R68" s="6"/>
      <c r="S68" s="6" t="s">
        <v>694</v>
      </c>
      <c r="T68" s="7" t="s">
        <v>695</v>
      </c>
      <c r="U68" s="6"/>
      <c r="W68" s="6"/>
      <c r="Y68" s="12"/>
      <c r="AA68" s="6"/>
      <c r="AB68" s="6"/>
      <c r="AC68" s="6"/>
      <c r="AD68" s="6"/>
      <c r="AE68" s="6"/>
      <c r="AF68" s="6"/>
      <c r="AG68" s="6"/>
      <c r="AM68" s="6"/>
      <c r="AO68" s="6" t="s">
        <v>594</v>
      </c>
      <c r="AP68" s="7" t="s">
        <v>596</v>
      </c>
      <c r="BB68" s="6"/>
      <c r="BC68" s="6"/>
      <c r="BD68" s="6"/>
      <c r="BE68" s="6"/>
      <c r="BF68" s="6"/>
      <c r="BG68" s="6"/>
      <c r="BH68" s="6"/>
      <c r="BI68" s="6"/>
      <c r="BL68" s="6"/>
      <c r="BM68" s="6"/>
      <c r="BN68" s="6"/>
      <c r="BO68" s="6"/>
      <c r="BP68" s="6"/>
      <c r="BQ68" s="6"/>
      <c r="BR68" s="6"/>
      <c r="BS68" s="6"/>
      <c r="BU68" s="6"/>
      <c r="BV68" s="6"/>
      <c r="BW68" s="6"/>
      <c r="BX68" s="6"/>
      <c r="CF68" s="6"/>
      <c r="CI68" s="6"/>
      <c r="CJ68" s="6"/>
      <c r="CK68" s="6"/>
      <c r="CL68" s="6"/>
      <c r="CM68" s="6"/>
      <c r="CN68" s="6"/>
      <c r="CO68" s="6"/>
      <c r="DC68" s="6"/>
      <c r="DD68" s="6"/>
      <c r="DE68" s="6"/>
      <c r="DF68" s="6"/>
      <c r="EM68" s="6" t="s">
        <v>664</v>
      </c>
      <c r="EN68" s="7" t="s">
        <v>668</v>
      </c>
      <c r="ES68" s="6" t="s">
        <v>625</v>
      </c>
      <c r="ET68" s="7" t="s">
        <v>630</v>
      </c>
      <c r="FO68" s="6" t="s">
        <v>580</v>
      </c>
      <c r="FP68" s="7" t="s">
        <v>589</v>
      </c>
      <c r="FU68" s="6"/>
      <c r="FV68" s="6"/>
      <c r="FW68" s="6"/>
      <c r="FX68" s="6"/>
      <c r="FY68" s="6"/>
      <c r="FZ68" s="6"/>
      <c r="GA68" s="6"/>
      <c r="GB68" s="6"/>
    </row>
    <row r="69" spans="1:228" ht="50.1" customHeight="1">
      <c r="A69" s="19"/>
      <c r="B69" s="6"/>
      <c r="C69" s="6"/>
      <c r="D69" s="27" t="s">
        <v>715</v>
      </c>
      <c r="E69" s="20" t="s">
        <v>716</v>
      </c>
      <c r="F69" s="21" t="s">
        <v>877</v>
      </c>
      <c r="G69" s="38"/>
      <c r="H69" s="6"/>
      <c r="I69" s="6"/>
      <c r="J69" s="6"/>
      <c r="K69" s="6"/>
      <c r="L69" s="6"/>
      <c r="M69" s="6"/>
      <c r="N69" s="6"/>
      <c r="O69" s="6"/>
      <c r="P69" s="6"/>
      <c r="Q69" s="6"/>
      <c r="R69" s="6"/>
      <c r="S69" s="6"/>
      <c r="U69" s="6"/>
      <c r="W69" s="6"/>
      <c r="Y69" s="12"/>
      <c r="AA69" s="6"/>
      <c r="AB69" s="6"/>
      <c r="AC69" s="6"/>
      <c r="AD69" s="6"/>
      <c r="AE69" s="6"/>
      <c r="AF69" s="6"/>
      <c r="AG69" s="6"/>
      <c r="AM69" s="6"/>
      <c r="AO69" t="s">
        <v>604</v>
      </c>
      <c r="AP69" t="s">
        <v>609</v>
      </c>
      <c r="BB69" s="6"/>
      <c r="BC69" s="6"/>
      <c r="BD69" s="6"/>
      <c r="BE69" s="6"/>
      <c r="BF69" s="6"/>
      <c r="BG69" s="6"/>
      <c r="BH69" s="6"/>
      <c r="BI69" s="6"/>
      <c r="BL69" s="6"/>
      <c r="BM69" s="6"/>
      <c r="BN69" s="6"/>
      <c r="BO69" s="6"/>
      <c r="BP69" s="6"/>
      <c r="BQ69" s="6"/>
      <c r="BR69" s="6"/>
      <c r="BS69" s="6"/>
      <c r="BU69" s="6"/>
      <c r="BV69" s="6"/>
      <c r="BW69" s="6"/>
      <c r="BX69" s="6"/>
      <c r="CF69" s="6"/>
      <c r="CI69" s="6"/>
      <c r="CJ69" s="6"/>
      <c r="CK69" s="6"/>
      <c r="CL69" s="6"/>
      <c r="CM69" s="6"/>
      <c r="CN69" s="6"/>
      <c r="CO69" s="6"/>
      <c r="DC69" s="6"/>
      <c r="DD69" s="6"/>
      <c r="DE69" s="6"/>
      <c r="DF69" s="6"/>
      <c r="EM69" s="6"/>
      <c r="ES69" s="6"/>
      <c r="FO69" s="6" t="s">
        <v>874</v>
      </c>
      <c r="FP69" s="7" t="s">
        <v>652</v>
      </c>
      <c r="FU69" s="6"/>
      <c r="FV69" s="6"/>
      <c r="FW69" s="6"/>
      <c r="FX69" s="6"/>
      <c r="FY69" s="6"/>
      <c r="FZ69" s="6"/>
      <c r="GA69" s="6"/>
      <c r="GB69" s="6"/>
    </row>
    <row r="70" spans="1:228" ht="50.1" customHeight="1">
      <c r="A70" s="19"/>
      <c r="B70" s="6"/>
      <c r="C70" s="6"/>
      <c r="D70" s="21"/>
      <c r="G70" s="6"/>
      <c r="H70" s="6"/>
      <c r="I70" s="6"/>
      <c r="J70" s="6"/>
      <c r="K70" s="6"/>
      <c r="L70" s="6"/>
      <c r="M70" s="6"/>
      <c r="N70" s="6"/>
      <c r="O70" s="6"/>
      <c r="P70" s="6"/>
      <c r="Q70" s="6"/>
      <c r="R70" s="6"/>
      <c r="S70" s="6"/>
      <c r="U70" s="6"/>
      <c r="W70" s="6"/>
      <c r="Y70" s="12"/>
      <c r="AA70" s="6"/>
      <c r="AB70" s="6"/>
      <c r="AC70" s="6"/>
      <c r="AD70" s="6"/>
      <c r="AE70" s="6"/>
      <c r="AF70" s="6"/>
      <c r="AG70" s="6"/>
      <c r="AM70" s="6"/>
      <c r="AO70" s="6" t="s">
        <v>617</v>
      </c>
      <c r="AP70" s="7" t="s">
        <v>619</v>
      </c>
      <c r="BB70" s="6"/>
      <c r="BC70" s="6"/>
      <c r="BD70" s="6"/>
      <c r="BE70" s="6"/>
      <c r="BF70" s="6"/>
      <c r="BG70" s="6"/>
      <c r="BH70" s="6"/>
      <c r="BI70" s="6"/>
      <c r="BL70" s="6"/>
      <c r="BM70" s="6"/>
      <c r="BN70" s="6"/>
      <c r="BO70" s="6"/>
      <c r="BP70" s="6"/>
      <c r="BQ70" s="6"/>
      <c r="BR70" s="6"/>
      <c r="BS70" s="6"/>
      <c r="BU70" s="6"/>
      <c r="BV70" s="6"/>
      <c r="BW70" s="6"/>
      <c r="BX70" s="6"/>
      <c r="CF70" s="6"/>
      <c r="CI70" s="6"/>
      <c r="CJ70" s="6"/>
      <c r="CK70" s="6"/>
      <c r="CL70" s="6"/>
      <c r="CM70" s="6"/>
      <c r="CN70" s="6"/>
      <c r="CO70" s="6"/>
      <c r="DC70" s="6"/>
      <c r="DD70" s="6"/>
      <c r="DE70" s="6"/>
      <c r="DF70" s="6"/>
      <c r="EM70" s="6" t="s">
        <v>739</v>
      </c>
      <c r="EN70" s="7" t="s">
        <v>742</v>
      </c>
      <c r="ES70" s="6" t="s">
        <v>664</v>
      </c>
      <c r="ET70" s="7" t="s">
        <v>669</v>
      </c>
      <c r="FO70" s="6" t="s">
        <v>654</v>
      </c>
      <c r="FP70" s="7" t="s">
        <v>662</v>
      </c>
      <c r="FU70" s="6"/>
      <c r="FV70" s="6"/>
      <c r="FW70" s="6"/>
      <c r="FX70" s="6"/>
      <c r="FY70" s="6"/>
      <c r="FZ70" s="6"/>
      <c r="GA70" s="6"/>
      <c r="GB70" s="6"/>
    </row>
    <row r="71" spans="1:228" ht="50.1" customHeight="1">
      <c r="A71" s="19"/>
      <c r="B71" s="6"/>
      <c r="C71" s="6"/>
      <c r="D71" s="21"/>
      <c r="G71" s="6"/>
      <c r="H71" s="6"/>
      <c r="I71" s="6"/>
      <c r="J71" s="6"/>
      <c r="K71" s="6"/>
      <c r="L71" s="6"/>
      <c r="M71" s="6"/>
      <c r="N71" s="6"/>
      <c r="O71" s="6"/>
      <c r="P71" s="6"/>
      <c r="Q71" s="6"/>
      <c r="R71" s="6"/>
      <c r="S71" s="6"/>
      <c r="U71" s="6"/>
      <c r="W71" s="6"/>
      <c r="Y71" s="12"/>
      <c r="AA71" s="6"/>
      <c r="AB71" s="6"/>
      <c r="AC71" s="6"/>
      <c r="AD71" s="6"/>
      <c r="AE71" s="6"/>
      <c r="AF71" s="6"/>
      <c r="AG71" s="6"/>
      <c r="AM71" s="6"/>
      <c r="AO71" s="6" t="s">
        <v>635</v>
      </c>
      <c r="AP71" s="13" t="s">
        <v>637</v>
      </c>
      <c r="BB71" s="6"/>
      <c r="BC71" s="6"/>
      <c r="BD71" s="6"/>
      <c r="BE71" s="6"/>
      <c r="BF71" s="6"/>
      <c r="BG71" s="6"/>
      <c r="BH71" s="6"/>
      <c r="BI71" s="6"/>
      <c r="BL71" s="6"/>
      <c r="BM71" s="6"/>
      <c r="BN71" s="6"/>
      <c r="BO71" s="6"/>
      <c r="BP71" s="6"/>
      <c r="BQ71" s="6"/>
      <c r="BR71" s="6"/>
      <c r="BS71" s="6"/>
      <c r="BU71" s="6"/>
      <c r="BV71" s="6"/>
      <c r="BW71" s="6"/>
      <c r="BX71" s="6"/>
      <c r="CF71" s="6"/>
      <c r="CI71" s="6"/>
      <c r="CJ71" s="6"/>
      <c r="CK71" s="6"/>
      <c r="CL71" s="6"/>
      <c r="CM71" s="6"/>
      <c r="CN71" s="6"/>
      <c r="CO71" s="6"/>
      <c r="DC71" s="6"/>
      <c r="DD71" s="6"/>
      <c r="DE71" s="6"/>
      <c r="DF71" s="6"/>
      <c r="EM71" s="6" t="s">
        <v>758</v>
      </c>
      <c r="EN71" s="7" t="s">
        <v>762</v>
      </c>
      <c r="ES71" s="6" t="s">
        <v>694</v>
      </c>
      <c r="ET71" s="7" t="s">
        <v>698</v>
      </c>
      <c r="FO71" s="6" t="s">
        <v>664</v>
      </c>
      <c r="FP71" s="7" t="s">
        <v>671</v>
      </c>
      <c r="FU71" s="6"/>
      <c r="FV71" s="6"/>
      <c r="FW71" s="6"/>
      <c r="FX71" s="6"/>
      <c r="FY71" s="6"/>
      <c r="FZ71" s="6"/>
      <c r="GA71" s="6"/>
      <c r="GB71" s="6"/>
    </row>
    <row r="72" spans="1:228" ht="50.1" customHeight="1">
      <c r="A72" s="19"/>
      <c r="B72" s="6"/>
      <c r="C72" s="6"/>
      <c r="D72" s="21"/>
      <c r="G72" s="6"/>
      <c r="H72" s="6"/>
      <c r="I72" s="6"/>
      <c r="J72" s="6"/>
      <c r="K72" s="6"/>
      <c r="L72" s="6"/>
      <c r="M72" s="6"/>
      <c r="N72" s="6"/>
      <c r="O72" s="6"/>
      <c r="P72" s="6"/>
      <c r="Q72" s="6"/>
      <c r="R72" s="6"/>
      <c r="S72" s="6"/>
      <c r="U72" s="6"/>
      <c r="W72" s="6"/>
      <c r="Y72" s="12"/>
      <c r="AA72" s="6"/>
      <c r="AB72" s="6"/>
      <c r="AC72" s="6"/>
      <c r="AD72" s="6"/>
      <c r="AE72" s="6"/>
      <c r="AF72" s="6"/>
      <c r="AG72" s="6"/>
      <c r="AM72" s="6"/>
      <c r="AO72" s="6" t="s">
        <v>725</v>
      </c>
      <c r="AP72" s="7" t="s">
        <v>729</v>
      </c>
      <c r="BB72" s="6"/>
      <c r="BC72" s="6"/>
      <c r="BD72" s="6"/>
      <c r="BE72" s="6"/>
      <c r="BF72" s="6"/>
      <c r="BG72" s="6"/>
      <c r="BH72" s="6"/>
      <c r="BI72" s="6"/>
      <c r="BL72" s="6"/>
      <c r="BM72" s="6"/>
      <c r="BN72" s="6"/>
      <c r="BO72" s="6"/>
      <c r="BP72" s="6"/>
      <c r="BQ72" s="6"/>
      <c r="BR72" s="6"/>
      <c r="BS72" s="6"/>
      <c r="BU72" s="6"/>
      <c r="BV72" s="6"/>
      <c r="BW72" s="6"/>
      <c r="BX72" s="6"/>
      <c r="CF72" s="6"/>
      <c r="CI72" s="6"/>
      <c r="CJ72" s="6"/>
      <c r="CK72" s="6"/>
      <c r="CL72" s="6"/>
      <c r="CM72" s="6"/>
      <c r="CN72" s="6"/>
      <c r="CO72" s="6"/>
      <c r="DC72" s="6"/>
      <c r="DD72" s="6"/>
      <c r="DE72" s="6"/>
      <c r="DF72" s="6"/>
      <c r="EM72" s="7" t="s">
        <v>868</v>
      </c>
      <c r="EN72" s="10" t="s">
        <v>869</v>
      </c>
      <c r="ES72" s="6" t="s">
        <v>699</v>
      </c>
      <c r="ET72" s="7" t="s">
        <v>703</v>
      </c>
      <c r="FO72" s="6" t="s">
        <v>675</v>
      </c>
      <c r="FP72" s="7" t="s">
        <v>688</v>
      </c>
      <c r="FU72" s="6"/>
      <c r="FV72" s="6"/>
      <c r="FW72" s="6"/>
      <c r="FX72" s="6"/>
      <c r="FY72" s="6"/>
      <c r="FZ72" s="6"/>
      <c r="GA72" s="6"/>
      <c r="GB72" s="6"/>
    </row>
    <row r="73" spans="1:228" ht="50.1" customHeight="1">
      <c r="A73" s="19"/>
      <c r="B73" s="6"/>
      <c r="C73" s="6"/>
      <c r="D73" s="21"/>
      <c r="G73" s="6"/>
      <c r="H73" s="6"/>
      <c r="I73" s="6"/>
      <c r="J73" s="6"/>
      <c r="K73" s="6"/>
      <c r="L73" s="6"/>
      <c r="M73" s="6"/>
      <c r="N73" s="6"/>
      <c r="O73" s="6"/>
      <c r="P73" s="6"/>
      <c r="Q73" s="6"/>
      <c r="R73" s="6"/>
      <c r="S73" s="6"/>
      <c r="U73" s="6"/>
      <c r="W73" s="6"/>
      <c r="Y73" s="12"/>
      <c r="AA73" s="6"/>
      <c r="AB73" s="6"/>
      <c r="AC73" s="6"/>
      <c r="AD73" s="6"/>
      <c r="AE73" s="6"/>
      <c r="AF73" s="6"/>
      <c r="AG73" s="6"/>
      <c r="AM73" s="6"/>
      <c r="AO73" s="6" t="s">
        <v>745</v>
      </c>
      <c r="AP73" s="7" t="s">
        <v>748</v>
      </c>
      <c r="BB73" s="6"/>
      <c r="BC73" s="6"/>
      <c r="BD73" s="6"/>
      <c r="BE73" s="6"/>
      <c r="BF73" s="6"/>
      <c r="BG73" s="6"/>
      <c r="BH73" s="6"/>
      <c r="BI73" s="6"/>
      <c r="BL73" s="6"/>
      <c r="BM73" s="6"/>
      <c r="BN73" s="6"/>
      <c r="BO73" s="6"/>
      <c r="BP73" s="6"/>
      <c r="BQ73" s="6"/>
      <c r="BR73" s="6"/>
      <c r="BS73" s="6"/>
      <c r="BU73" s="6"/>
      <c r="BV73" s="6"/>
      <c r="BW73" s="6"/>
      <c r="BX73" s="6"/>
      <c r="CF73" s="6"/>
      <c r="CI73" s="6"/>
      <c r="CJ73" s="6"/>
      <c r="CK73" s="6"/>
      <c r="CL73" s="6"/>
      <c r="CM73" s="6"/>
      <c r="CN73" s="6"/>
      <c r="CO73" s="6"/>
      <c r="DC73" s="6"/>
      <c r="DD73" s="6"/>
      <c r="DE73" s="6"/>
      <c r="DF73" s="6"/>
      <c r="EN73" s="10"/>
      <c r="ES73" s="6" t="s">
        <v>706</v>
      </c>
      <c r="ET73" s="7" t="s">
        <v>709</v>
      </c>
      <c r="FO73" s="6" t="s">
        <v>715</v>
      </c>
      <c r="FP73" s="7" t="s">
        <v>721</v>
      </c>
      <c r="FU73" s="6"/>
      <c r="FV73" s="6"/>
      <c r="FW73" s="6"/>
      <c r="FX73" s="6"/>
      <c r="FY73" s="6"/>
      <c r="FZ73" s="6"/>
      <c r="GA73" s="6"/>
      <c r="GB73" s="6"/>
    </row>
    <row r="74" spans="1:228" ht="50.1" customHeight="1">
      <c r="A74" s="19"/>
      <c r="B74" s="6"/>
      <c r="C74" s="6"/>
      <c r="D74" s="21"/>
      <c r="G74" s="6"/>
      <c r="H74" s="6"/>
      <c r="I74" s="6"/>
      <c r="J74" s="6"/>
      <c r="K74" s="6"/>
      <c r="L74" s="6"/>
      <c r="M74" s="6"/>
      <c r="N74" s="6"/>
      <c r="O74" s="6"/>
      <c r="P74" s="6"/>
      <c r="Q74" s="6"/>
      <c r="R74" s="6"/>
      <c r="S74" s="6"/>
      <c r="U74" s="6"/>
      <c r="W74" s="6"/>
      <c r="Y74" s="12"/>
      <c r="AA74" s="6"/>
      <c r="AB74" s="6"/>
      <c r="AC74" s="6"/>
      <c r="AD74" s="6"/>
      <c r="AE74" s="6"/>
      <c r="AF74" s="6"/>
      <c r="AG74" s="6"/>
      <c r="AM74" s="6"/>
      <c r="AO74" s="6" t="s">
        <v>754</v>
      </c>
      <c r="AP74" s="7" t="s">
        <v>756</v>
      </c>
      <c r="BB74" s="6"/>
      <c r="BC74" s="6"/>
      <c r="BD74" s="6"/>
      <c r="BE74" s="6"/>
      <c r="BF74" s="6"/>
      <c r="BG74" s="6"/>
      <c r="BH74" s="6"/>
      <c r="BI74" s="6"/>
      <c r="BL74" s="6"/>
      <c r="BM74" s="6"/>
      <c r="BN74" s="6"/>
      <c r="BO74" s="6"/>
      <c r="BP74" s="6"/>
      <c r="BQ74" s="6"/>
      <c r="BR74" s="6"/>
      <c r="BS74" s="6"/>
      <c r="BU74" s="6"/>
      <c r="BV74" s="6"/>
      <c r="BW74" s="6"/>
      <c r="BX74" s="6"/>
      <c r="CF74" s="6"/>
      <c r="CI74" s="6"/>
      <c r="CJ74" s="6"/>
      <c r="CK74" s="6"/>
      <c r="CL74" s="6"/>
      <c r="CM74" s="6"/>
      <c r="CN74" s="6"/>
      <c r="CO74" s="6"/>
      <c r="DC74" s="6"/>
      <c r="DD74" s="6"/>
      <c r="DE74" s="6"/>
      <c r="DF74" s="6"/>
      <c r="EN74" s="10"/>
      <c r="ES74" s="6" t="s">
        <v>711</v>
      </c>
      <c r="ET74" s="7" t="s">
        <v>714</v>
      </c>
      <c r="FU74" s="6"/>
      <c r="FV74" s="6"/>
      <c r="FW74" s="6"/>
      <c r="FX74" s="6"/>
      <c r="FY74" s="6"/>
      <c r="FZ74" s="6"/>
      <c r="GA74" s="6"/>
      <c r="GB74" s="6"/>
    </row>
    <row r="75" spans="1:228" ht="50.1" customHeight="1">
      <c r="A75" s="19"/>
      <c r="B75" s="6"/>
      <c r="C75" s="6"/>
      <c r="D75" s="21"/>
      <c r="G75" s="6"/>
      <c r="H75" s="6"/>
      <c r="I75" s="6"/>
      <c r="J75" s="6"/>
      <c r="K75" s="6"/>
      <c r="L75" s="6"/>
      <c r="M75" s="6"/>
      <c r="N75" s="6"/>
      <c r="O75" s="6"/>
      <c r="P75" s="6"/>
      <c r="Q75" s="6"/>
      <c r="R75" s="6"/>
      <c r="S75" s="6"/>
      <c r="U75" s="6"/>
      <c r="W75" s="6"/>
      <c r="Y75" s="12"/>
      <c r="AA75" s="6"/>
      <c r="AB75" s="6"/>
      <c r="AC75" s="6"/>
      <c r="AD75" s="6"/>
      <c r="AE75" s="6"/>
      <c r="AF75" s="6"/>
      <c r="AG75" s="6"/>
      <c r="AM75" s="6"/>
      <c r="AO75" s="6" t="s">
        <v>758</v>
      </c>
      <c r="AP75" s="7" t="s">
        <v>760</v>
      </c>
      <c r="BB75" s="6"/>
      <c r="BC75" s="6"/>
      <c r="BD75" s="6"/>
      <c r="BE75" s="6"/>
      <c r="BF75" s="6"/>
      <c r="BG75" s="6"/>
      <c r="BH75" s="6"/>
      <c r="BI75" s="6"/>
      <c r="BL75" s="6"/>
      <c r="BM75" s="6"/>
      <c r="BN75" s="6"/>
      <c r="BO75" s="6"/>
      <c r="BP75" s="6"/>
      <c r="BQ75" s="6"/>
      <c r="BR75" s="6"/>
      <c r="BS75" s="6"/>
      <c r="BU75" s="6"/>
      <c r="BV75" s="6"/>
      <c r="BW75" s="6"/>
      <c r="BX75" s="6"/>
      <c r="CF75" s="6"/>
      <c r="CI75" s="6"/>
      <c r="CJ75" s="6"/>
      <c r="CK75" s="6"/>
      <c r="CL75" s="6"/>
      <c r="CM75" s="6"/>
      <c r="CN75" s="6"/>
      <c r="CO75" s="6"/>
      <c r="DC75" s="6"/>
      <c r="DD75" s="6"/>
      <c r="DE75" s="6"/>
      <c r="DF75" s="6"/>
      <c r="EN75" s="10"/>
      <c r="ES75" s="6" t="s">
        <v>735</v>
      </c>
      <c r="ET75" s="7" t="s">
        <v>737</v>
      </c>
      <c r="FU75" s="6"/>
      <c r="FV75" s="6"/>
      <c r="FW75" s="6"/>
      <c r="FX75" s="6"/>
      <c r="FY75" s="6"/>
      <c r="FZ75" s="6"/>
      <c r="GA75" s="6"/>
      <c r="GB75" s="6"/>
    </row>
    <row r="76" spans="1:228" ht="50.1" customHeight="1">
      <c r="A76" s="19"/>
      <c r="B76" s="6"/>
      <c r="C76" s="6"/>
      <c r="D76" s="21"/>
      <c r="G76" s="6"/>
      <c r="H76" s="6"/>
      <c r="I76" s="6"/>
      <c r="J76" s="6"/>
      <c r="K76" s="6"/>
      <c r="L76" s="6"/>
      <c r="M76" s="6"/>
      <c r="N76" s="6"/>
      <c r="O76" s="6"/>
      <c r="P76" s="6"/>
      <c r="Q76" s="6"/>
      <c r="R76" s="6"/>
      <c r="S76" s="6"/>
      <c r="U76" s="6"/>
      <c r="W76" s="6"/>
      <c r="Y76" s="12"/>
      <c r="AA76" s="6"/>
      <c r="AB76" s="6"/>
      <c r="AC76" s="6"/>
      <c r="AD76" s="6"/>
      <c r="AE76" s="6"/>
      <c r="AF76" s="6"/>
      <c r="AG76" s="6"/>
      <c r="AM76" s="6"/>
      <c r="AO76" s="6" t="s">
        <v>765</v>
      </c>
      <c r="AP76" s="7" t="s">
        <v>767</v>
      </c>
      <c r="BB76" s="6"/>
      <c r="BC76" s="6"/>
      <c r="BD76" s="6"/>
      <c r="BE76" s="6"/>
      <c r="BF76" s="6"/>
      <c r="BG76" s="6"/>
      <c r="BH76" s="6"/>
      <c r="BI76" s="6"/>
      <c r="BL76" s="6"/>
      <c r="BM76" s="6"/>
      <c r="BN76" s="6"/>
      <c r="BO76" s="6"/>
      <c r="BP76" s="6"/>
      <c r="BQ76" s="6"/>
      <c r="BR76" s="6"/>
      <c r="BS76" s="6"/>
      <c r="BU76" s="6"/>
      <c r="BV76" s="6"/>
      <c r="BW76" s="6"/>
      <c r="BX76" s="6"/>
      <c r="CF76" s="6"/>
      <c r="CI76" s="6"/>
      <c r="CJ76" s="6"/>
      <c r="CK76" s="6"/>
      <c r="CL76" s="6"/>
      <c r="CM76" s="6"/>
      <c r="CN76" s="6"/>
      <c r="CO76" s="6"/>
      <c r="DC76" s="6"/>
      <c r="DD76" s="6"/>
      <c r="DE76" s="6"/>
      <c r="DF76" s="6"/>
      <c r="EN76" s="10"/>
      <c r="ES76" s="6" t="s">
        <v>739</v>
      </c>
      <c r="ET76" s="41">
        <v>0.7</v>
      </c>
      <c r="FU76" s="6"/>
      <c r="FV76" s="6"/>
      <c r="FW76" s="6"/>
      <c r="FX76" s="6"/>
      <c r="FY76" s="6"/>
      <c r="FZ76" s="6"/>
      <c r="GA76" s="6"/>
      <c r="GB76" s="6"/>
    </row>
    <row r="77" spans="1:228" ht="50.1" customHeight="1">
      <c r="A77" s="19"/>
      <c r="B77" s="6"/>
      <c r="C77" s="6"/>
      <c r="D77" s="21"/>
      <c r="G77" s="6"/>
      <c r="H77" s="6"/>
      <c r="I77" s="6"/>
      <c r="J77" s="6"/>
      <c r="K77" s="6"/>
      <c r="L77" s="6"/>
      <c r="M77" s="6"/>
      <c r="N77" s="6"/>
      <c r="O77" s="6"/>
      <c r="P77" s="6"/>
      <c r="Q77" s="6"/>
      <c r="R77" s="6"/>
      <c r="S77" s="6"/>
      <c r="U77" s="6"/>
      <c r="W77" s="6"/>
      <c r="Y77" s="12"/>
      <c r="AA77" s="6"/>
      <c r="AB77" s="6"/>
      <c r="AC77" s="6"/>
      <c r="AD77" s="6"/>
      <c r="AE77" s="6"/>
      <c r="AF77" s="6"/>
      <c r="AG77" s="6"/>
      <c r="AM77" s="6"/>
      <c r="BB77" s="6"/>
      <c r="BC77" s="6"/>
      <c r="BD77" s="6"/>
      <c r="BE77" s="6"/>
      <c r="BF77" s="6"/>
      <c r="BG77" s="6"/>
      <c r="BH77" s="6"/>
      <c r="BI77" s="6"/>
      <c r="BL77" s="6"/>
      <c r="BM77" s="6"/>
      <c r="BN77" s="6"/>
      <c r="BO77" s="6"/>
      <c r="BP77" s="6"/>
      <c r="BQ77" s="6"/>
      <c r="BR77" s="6"/>
      <c r="BS77" s="6"/>
      <c r="BU77" s="6"/>
      <c r="BV77" s="6"/>
      <c r="BW77" s="6"/>
      <c r="BX77" s="6"/>
      <c r="CF77" s="6"/>
      <c r="CI77" s="6"/>
      <c r="CJ77" s="6"/>
      <c r="CK77" s="6"/>
      <c r="CL77" s="6"/>
      <c r="CM77" s="6"/>
      <c r="CN77" s="6"/>
      <c r="CO77" s="6"/>
      <c r="DC77" s="6"/>
      <c r="DD77" s="6"/>
      <c r="DE77" s="6"/>
      <c r="DF77" s="6"/>
      <c r="EN77" s="10"/>
      <c r="ES77" s="7" t="s">
        <v>872</v>
      </c>
      <c r="ET77" s="7" t="s">
        <v>259</v>
      </c>
      <c r="FU77" s="6"/>
      <c r="FV77" s="6"/>
      <c r="FW77" s="6"/>
      <c r="FX77" s="6"/>
      <c r="FY77" s="6"/>
      <c r="FZ77" s="6"/>
      <c r="GA77" s="6"/>
      <c r="GB77" s="6"/>
    </row>
    <row r="78" spans="1:228" ht="50.1" customHeight="1">
      <c r="A78" s="19"/>
      <c r="B78" s="6"/>
      <c r="C78" s="6"/>
      <c r="D78" s="21"/>
      <c r="G78" s="6"/>
      <c r="H78" s="6"/>
      <c r="I78" s="6"/>
      <c r="J78" s="6"/>
      <c r="K78" s="6"/>
      <c r="L78" s="6"/>
      <c r="M78" s="6"/>
      <c r="N78" s="6"/>
      <c r="O78" s="6"/>
      <c r="P78" s="6"/>
      <c r="Q78" s="6"/>
      <c r="R78" s="6"/>
      <c r="S78" s="6"/>
      <c r="U78" s="6"/>
      <c r="W78" s="6"/>
      <c r="Y78" s="12"/>
      <c r="AA78" s="6"/>
      <c r="AB78" s="6"/>
      <c r="AC78" s="6"/>
      <c r="AD78" s="6"/>
      <c r="AE78" s="6"/>
      <c r="AF78" s="6"/>
      <c r="AG78" s="6"/>
      <c r="AM78" s="6"/>
      <c r="BB78" s="6"/>
      <c r="BC78" s="6"/>
      <c r="BD78" s="6"/>
      <c r="BE78" s="6"/>
      <c r="BF78" s="6"/>
      <c r="BG78" s="6"/>
      <c r="BH78" s="6"/>
      <c r="BI78" s="6"/>
      <c r="BL78" s="6"/>
      <c r="BM78" s="6"/>
      <c r="BN78" s="6"/>
      <c r="BO78" s="6"/>
      <c r="BP78" s="6"/>
      <c r="BQ78" s="6"/>
      <c r="BR78" s="6"/>
      <c r="BS78" s="6"/>
      <c r="BU78" s="6"/>
      <c r="BV78" s="6"/>
      <c r="BW78" s="6"/>
      <c r="BX78" s="6"/>
      <c r="CF78" s="6"/>
      <c r="CI78" s="6"/>
      <c r="CJ78" s="6"/>
      <c r="CK78" s="6"/>
      <c r="CL78" s="6"/>
      <c r="CM78" s="6"/>
      <c r="CN78" s="6"/>
      <c r="CO78" s="6"/>
      <c r="DC78" s="6"/>
      <c r="DD78" s="6"/>
      <c r="DE78" s="6"/>
      <c r="DF78" s="6"/>
      <c r="EN78" s="10"/>
      <c r="ES78" s="10"/>
      <c r="ET78" s="10"/>
      <c r="FU78" s="6"/>
      <c r="FV78" s="6"/>
      <c r="FW78" s="6"/>
      <c r="FX78" s="6"/>
      <c r="FY78" s="6"/>
      <c r="FZ78" s="6"/>
      <c r="GA78" s="6"/>
      <c r="GB78" s="6"/>
    </row>
    <row r="79" spans="1:228" ht="50.1" customHeight="1">
      <c r="A79" s="19"/>
      <c r="B79" s="6"/>
      <c r="C79" s="6"/>
      <c r="D79" s="21"/>
      <c r="G79" s="6"/>
      <c r="H79" s="6"/>
      <c r="I79" s="6"/>
      <c r="J79" s="6"/>
      <c r="K79" s="6"/>
      <c r="L79" s="6"/>
      <c r="M79" s="6"/>
      <c r="N79" s="6"/>
      <c r="O79" s="6"/>
      <c r="P79" s="6"/>
      <c r="Q79" s="6"/>
      <c r="R79" s="6"/>
      <c r="S79" s="6"/>
      <c r="U79" s="6"/>
      <c r="W79" s="6"/>
      <c r="Y79" s="12"/>
      <c r="AA79" s="6"/>
      <c r="AB79" s="6"/>
      <c r="AC79" s="6"/>
      <c r="AD79" s="6"/>
      <c r="AE79" s="6"/>
      <c r="AF79" s="6"/>
      <c r="AG79" s="6"/>
      <c r="AM79" s="6"/>
      <c r="BB79" s="6"/>
      <c r="BC79" s="6"/>
      <c r="BD79" s="6"/>
      <c r="BE79" s="6"/>
      <c r="BF79" s="6"/>
      <c r="BG79" s="6"/>
      <c r="BH79" s="6"/>
      <c r="BI79" s="6"/>
      <c r="BL79" s="6"/>
      <c r="BM79" s="6"/>
      <c r="BN79" s="6"/>
      <c r="BO79" s="6"/>
      <c r="BP79" s="6"/>
      <c r="BQ79" s="6"/>
      <c r="BR79" s="6"/>
      <c r="BS79" s="6"/>
      <c r="BU79" s="6"/>
      <c r="BV79" s="6"/>
      <c r="BW79" s="6"/>
      <c r="BX79" s="6"/>
      <c r="CF79" s="6"/>
      <c r="CI79" s="6"/>
      <c r="CJ79" s="6"/>
      <c r="CK79" s="6"/>
      <c r="CL79" s="6"/>
      <c r="CM79" s="6"/>
      <c r="CN79" s="6"/>
      <c r="CO79" s="6"/>
      <c r="DC79" s="6"/>
      <c r="DD79" s="6"/>
      <c r="DE79" s="6"/>
      <c r="DF79" s="6"/>
      <c r="EN79" s="10"/>
      <c r="FU79" s="6"/>
      <c r="FV79" s="6"/>
      <c r="FW79" s="6"/>
      <c r="FX79" s="6"/>
      <c r="FY79" s="6"/>
      <c r="FZ79" s="6"/>
      <c r="GA79" s="6"/>
      <c r="GB79" s="6"/>
    </row>
    <row r="80" spans="1:228" ht="50.1" customHeight="1">
      <c r="A80" s="19"/>
      <c r="B80" s="6"/>
      <c r="C80" s="6"/>
      <c r="D80" s="21"/>
      <c r="G80" s="6"/>
      <c r="H80" s="6"/>
      <c r="I80" s="6"/>
      <c r="J80" s="6"/>
      <c r="K80" s="6"/>
      <c r="L80" s="6"/>
      <c r="M80" s="6"/>
      <c r="N80" s="6"/>
      <c r="O80" s="6"/>
      <c r="P80" s="6"/>
      <c r="Q80" s="6"/>
      <c r="R80" s="6"/>
      <c r="S80" s="6"/>
      <c r="U80" s="6"/>
      <c r="W80" s="6"/>
      <c r="Y80" s="12"/>
      <c r="AA80" s="6"/>
      <c r="AB80" s="6"/>
      <c r="AC80" s="6"/>
      <c r="AD80" s="6"/>
      <c r="AE80" s="6"/>
      <c r="AF80" s="6"/>
      <c r="AG80" s="6"/>
      <c r="AM80" s="6"/>
      <c r="BB80" s="6"/>
      <c r="BC80" s="6"/>
      <c r="BD80" s="6"/>
      <c r="BE80" s="6"/>
      <c r="BF80" s="6"/>
      <c r="BG80" s="6"/>
      <c r="BH80" s="6"/>
      <c r="BI80" s="6"/>
      <c r="BL80" s="6"/>
      <c r="BM80" s="6"/>
      <c r="BN80" s="6"/>
      <c r="BO80" s="6"/>
      <c r="BP80" s="6"/>
      <c r="BQ80" s="6"/>
      <c r="BR80" s="6"/>
      <c r="BS80" s="6"/>
      <c r="BU80" s="6"/>
      <c r="BV80" s="6"/>
      <c r="BW80" s="6"/>
      <c r="BX80" s="6"/>
      <c r="CF80" s="6"/>
      <c r="CI80" s="6"/>
      <c r="CJ80" s="6"/>
      <c r="CK80" s="6"/>
      <c r="CL80" s="6"/>
      <c r="CM80" s="6"/>
      <c r="CN80" s="6"/>
      <c r="CO80" s="6"/>
      <c r="DC80" s="6"/>
      <c r="DD80" s="6"/>
      <c r="DE80" s="6"/>
      <c r="DF80" s="6"/>
      <c r="EN80" s="10"/>
      <c r="FU80" s="6"/>
      <c r="FV80" s="6"/>
      <c r="FW80" s="6"/>
      <c r="FX80" s="6"/>
      <c r="FY80" s="6"/>
      <c r="FZ80" s="6"/>
      <c r="GA80" s="6"/>
      <c r="GB80" s="6"/>
    </row>
    <row r="81" spans="1:233" ht="50.1" customHeight="1">
      <c r="A81" s="19"/>
      <c r="B81" s="6"/>
      <c r="C81" s="6"/>
      <c r="D81" s="21"/>
      <c r="G81" s="6"/>
      <c r="H81" s="6"/>
      <c r="I81" s="6"/>
      <c r="J81" s="6"/>
      <c r="K81" s="6"/>
      <c r="L81" s="6"/>
      <c r="M81" s="6"/>
      <c r="N81" s="6"/>
      <c r="O81" s="6"/>
      <c r="P81" s="6"/>
      <c r="Q81" s="6"/>
      <c r="R81" s="6"/>
      <c r="S81" s="6"/>
      <c r="U81" s="6"/>
      <c r="W81" s="6"/>
      <c r="Y81" s="12"/>
      <c r="AA81" s="6"/>
      <c r="AB81" s="6"/>
      <c r="AC81" s="6"/>
      <c r="AD81" s="6"/>
      <c r="AE81" s="6"/>
      <c r="AF81" s="6"/>
      <c r="AG81" s="6"/>
      <c r="AM81" s="6"/>
      <c r="BB81" s="6"/>
      <c r="BC81" s="6"/>
      <c r="BD81" s="6"/>
      <c r="BE81" s="6"/>
      <c r="BF81" s="6"/>
      <c r="BG81" s="6"/>
      <c r="BH81" s="6"/>
      <c r="BI81" s="6"/>
      <c r="BL81" s="6"/>
      <c r="BM81" s="6"/>
      <c r="BN81" s="6"/>
      <c r="BO81" s="6"/>
      <c r="BP81" s="6"/>
      <c r="BQ81" s="6"/>
      <c r="BR81" s="6"/>
      <c r="BS81" s="6"/>
      <c r="BU81" s="6"/>
      <c r="BV81" s="6"/>
      <c r="BW81" s="6"/>
      <c r="BX81" s="6"/>
      <c r="CF81" s="6"/>
      <c r="CI81" s="6"/>
      <c r="CJ81" s="6"/>
      <c r="CK81" s="6"/>
      <c r="CL81" s="6"/>
      <c r="CM81" s="6"/>
      <c r="CN81" s="6"/>
      <c r="CO81" s="6"/>
      <c r="DC81" s="6"/>
      <c r="DD81" s="6"/>
      <c r="DE81" s="6"/>
      <c r="DF81" s="6"/>
      <c r="EN81" s="10"/>
      <c r="FU81" s="6"/>
      <c r="FV81" s="6"/>
      <c r="FW81" s="6"/>
      <c r="FX81" s="6"/>
      <c r="FY81" s="6"/>
      <c r="FZ81" s="6"/>
      <c r="GA81" s="6"/>
      <c r="GB81" s="6"/>
    </row>
    <row r="82" spans="1:233" ht="50.1" customHeight="1">
      <c r="A82" s="19"/>
      <c r="B82" s="6"/>
      <c r="C82" s="6"/>
      <c r="D82" s="21"/>
      <c r="G82" s="6"/>
      <c r="H82" s="6"/>
      <c r="I82" s="6"/>
      <c r="J82" s="6"/>
      <c r="K82" s="6"/>
      <c r="L82" s="6"/>
      <c r="M82" s="6"/>
      <c r="N82" s="6"/>
      <c r="O82" s="6"/>
      <c r="P82" s="6"/>
      <c r="Q82" s="6"/>
      <c r="R82" s="6"/>
      <c r="S82" s="6"/>
      <c r="U82" s="6"/>
      <c r="W82" s="6"/>
      <c r="Y82" s="12"/>
      <c r="AA82" s="6"/>
      <c r="AB82" s="6"/>
      <c r="AC82" s="6"/>
      <c r="AD82" s="6"/>
      <c r="AE82" s="6"/>
      <c r="AF82" s="6"/>
      <c r="AG82" s="6"/>
      <c r="AM82" s="6"/>
      <c r="BB82" s="6"/>
      <c r="BC82" s="6"/>
      <c r="BD82" s="6"/>
      <c r="BE82" s="6"/>
      <c r="BF82" s="6"/>
      <c r="BG82" s="6"/>
      <c r="BH82" s="6"/>
      <c r="BI82" s="6"/>
      <c r="BL82" s="6"/>
      <c r="BM82" s="6"/>
      <c r="BN82" s="6"/>
      <c r="BO82" s="6"/>
      <c r="BP82" s="6"/>
      <c r="BQ82" s="6"/>
      <c r="BR82" s="6"/>
      <c r="BS82" s="6"/>
      <c r="BU82" s="6"/>
      <c r="BV82" s="6"/>
      <c r="BW82" s="6"/>
      <c r="BX82" s="6"/>
      <c r="CF82" s="6"/>
      <c r="CI82" s="6"/>
      <c r="CJ82" s="6"/>
      <c r="CK82" s="6"/>
      <c r="CL82" s="6"/>
      <c r="CM82" s="6"/>
      <c r="CN82" s="6"/>
      <c r="CO82" s="6"/>
      <c r="DC82" s="6"/>
      <c r="DD82" s="6"/>
      <c r="DE82" s="6"/>
      <c r="DF82" s="6"/>
      <c r="EN82" s="10"/>
      <c r="FU82" s="6"/>
      <c r="FV82" s="6"/>
      <c r="FW82" s="6"/>
      <c r="FX82" s="6"/>
      <c r="FY82" s="6"/>
      <c r="FZ82" s="6"/>
      <c r="GA82" s="6"/>
      <c r="GB82" s="6"/>
    </row>
    <row r="83" spans="1:233" ht="50.1" customHeight="1">
      <c r="A83" s="19"/>
      <c r="B83" s="6"/>
      <c r="C83" s="6"/>
      <c r="D83" s="21"/>
      <c r="G83" s="6"/>
      <c r="H83" s="6"/>
      <c r="I83" s="6"/>
      <c r="J83" s="6"/>
      <c r="K83" s="6"/>
      <c r="L83" s="6"/>
      <c r="M83" s="6"/>
      <c r="N83" s="6"/>
      <c r="O83" s="6"/>
      <c r="P83" s="6"/>
      <c r="Q83" s="6"/>
      <c r="R83" s="6"/>
      <c r="S83" s="6"/>
      <c r="U83" s="6"/>
      <c r="W83" s="6"/>
      <c r="Y83" s="12"/>
      <c r="AA83" s="6"/>
      <c r="AB83" s="6"/>
      <c r="AC83" s="6"/>
      <c r="AD83" s="6"/>
      <c r="AE83" s="6"/>
      <c r="AF83" s="6"/>
      <c r="AG83" s="6"/>
      <c r="AM83" s="6"/>
      <c r="BB83" s="6"/>
      <c r="BC83" s="6"/>
      <c r="BD83" s="6"/>
      <c r="BE83" s="6"/>
      <c r="BF83" s="6"/>
      <c r="BG83" s="6"/>
      <c r="BH83" s="6"/>
      <c r="BI83" s="6"/>
      <c r="BL83" s="6"/>
      <c r="BM83" s="6"/>
      <c r="BN83" s="6"/>
      <c r="BO83" s="6"/>
      <c r="BP83" s="6"/>
      <c r="BQ83" s="6"/>
      <c r="BR83" s="6"/>
      <c r="BS83" s="6"/>
      <c r="BU83" s="6"/>
      <c r="BV83" s="6"/>
      <c r="BW83" s="6"/>
      <c r="BX83" s="6"/>
      <c r="CF83" s="6"/>
      <c r="CI83" s="6"/>
      <c r="CJ83" s="6"/>
      <c r="CK83" s="6"/>
      <c r="CL83" s="6"/>
      <c r="CM83" s="6"/>
      <c r="CN83" s="6"/>
      <c r="CO83" s="6"/>
      <c r="DC83" s="6"/>
      <c r="DD83" s="6"/>
      <c r="DE83" s="6"/>
      <c r="DF83" s="6"/>
      <c r="EN83" s="10"/>
      <c r="FU83" s="6"/>
      <c r="FV83" s="6"/>
      <c r="FW83" s="6"/>
      <c r="FX83" s="6"/>
      <c r="FY83" s="6"/>
      <c r="FZ83" s="6"/>
      <c r="GA83" s="6"/>
      <c r="GB83" s="6"/>
    </row>
    <row r="84" spans="1:233" ht="50.1" customHeight="1">
      <c r="A84" s="19"/>
      <c r="B84" s="6"/>
      <c r="C84" s="6"/>
      <c r="D84" s="21"/>
      <c r="G84" s="6"/>
      <c r="H84" s="6"/>
      <c r="I84" s="6"/>
      <c r="J84" s="6"/>
      <c r="K84" s="6"/>
      <c r="L84" s="6"/>
      <c r="M84" s="6"/>
      <c r="N84" s="6"/>
      <c r="O84" s="6"/>
      <c r="P84" s="6"/>
      <c r="Q84" s="6"/>
      <c r="R84" s="6"/>
      <c r="S84" s="6"/>
      <c r="U84" s="6"/>
      <c r="W84" s="6"/>
      <c r="Y84" s="12"/>
      <c r="AA84" s="6"/>
      <c r="AB84" s="6"/>
      <c r="AC84" s="6"/>
      <c r="AD84" s="6"/>
      <c r="AE84" s="6"/>
      <c r="AF84" s="6"/>
      <c r="AG84" s="6"/>
      <c r="AM84" s="6"/>
      <c r="BB84" s="6"/>
      <c r="BC84" s="6"/>
      <c r="BD84" s="6"/>
      <c r="BE84" s="6"/>
      <c r="BF84" s="6"/>
      <c r="BG84" s="6"/>
      <c r="BH84" s="6"/>
      <c r="BI84" s="6"/>
      <c r="BL84" s="6"/>
      <c r="BM84" s="6"/>
      <c r="BN84" s="6"/>
      <c r="BO84" s="6"/>
      <c r="BP84" s="6"/>
      <c r="BQ84" s="6"/>
      <c r="BR84" s="6"/>
      <c r="BS84" s="6"/>
      <c r="BU84" s="6"/>
      <c r="BV84" s="6"/>
      <c r="BW84" s="6"/>
      <c r="BX84" s="6"/>
      <c r="CF84" s="6"/>
      <c r="CI84" s="6"/>
      <c r="CJ84" s="6"/>
      <c r="CK84" s="6"/>
      <c r="CL84" s="6"/>
      <c r="CM84" s="6"/>
      <c r="CN84" s="6"/>
      <c r="CO84" s="6"/>
      <c r="DC84" s="6"/>
      <c r="DD84" s="6"/>
      <c r="DE84" s="6"/>
      <c r="DF84" s="6"/>
      <c r="EN84" s="10"/>
      <c r="FU84" s="6"/>
      <c r="FV84" s="6"/>
      <c r="FW84" s="6"/>
      <c r="FX84" s="6"/>
      <c r="FY84" s="6"/>
      <c r="FZ84" s="6"/>
      <c r="GA84" s="6"/>
      <c r="GB84" s="6"/>
    </row>
    <row r="85" spans="1:233" ht="50.1" customHeight="1">
      <c r="A85" s="19"/>
      <c r="B85" s="6"/>
      <c r="C85" s="6"/>
      <c r="D85" s="21"/>
      <c r="G85" s="6"/>
      <c r="H85" s="6"/>
      <c r="I85" s="6"/>
      <c r="J85" s="6"/>
      <c r="K85" s="6"/>
      <c r="L85" s="6"/>
      <c r="M85" s="6"/>
      <c r="N85" s="6"/>
      <c r="O85" s="6"/>
      <c r="P85" s="6"/>
      <c r="Q85" s="6"/>
      <c r="R85" s="6"/>
      <c r="S85" s="6"/>
      <c r="U85" s="6"/>
      <c r="W85" s="6"/>
      <c r="Y85" s="12"/>
      <c r="AA85" s="6"/>
      <c r="AB85" s="6"/>
      <c r="AC85" s="6"/>
      <c r="AD85" s="6"/>
      <c r="AE85" s="6"/>
      <c r="AF85" s="6"/>
      <c r="AG85" s="6"/>
      <c r="AM85" s="6"/>
      <c r="BB85" s="6"/>
      <c r="BC85" s="6"/>
      <c r="BD85" s="6"/>
      <c r="BE85" s="6"/>
      <c r="BF85" s="6"/>
      <c r="BG85" s="6"/>
      <c r="BH85" s="6"/>
      <c r="BI85" s="6"/>
      <c r="BL85" s="6"/>
      <c r="BM85" s="6"/>
      <c r="BN85" s="6"/>
      <c r="BO85" s="6"/>
      <c r="BP85" s="6"/>
      <c r="BQ85" s="6"/>
      <c r="BR85" s="6"/>
      <c r="BS85" s="6"/>
      <c r="BU85" s="6"/>
      <c r="BV85" s="6"/>
      <c r="BW85" s="6"/>
      <c r="BX85" s="6"/>
      <c r="CF85" s="6"/>
      <c r="CI85" s="6"/>
      <c r="CJ85" s="6"/>
      <c r="CK85" s="6"/>
      <c r="CL85" s="6"/>
      <c r="CM85" s="6"/>
      <c r="CN85" s="6"/>
      <c r="CO85" s="6"/>
      <c r="DC85" s="6"/>
      <c r="DD85" s="6"/>
      <c r="DE85" s="6"/>
      <c r="DF85" s="6"/>
      <c r="FU85" s="6"/>
      <c r="FV85" s="6"/>
      <c r="FW85" s="6"/>
      <c r="FX85" s="6"/>
      <c r="FY85" s="6"/>
      <c r="FZ85" s="6"/>
      <c r="GA85" s="6"/>
      <c r="GB85" s="6"/>
    </row>
    <row r="86" spans="1:233" ht="50.1" customHeight="1">
      <c r="A86" s="19"/>
      <c r="B86" s="6"/>
      <c r="C86" s="6"/>
      <c r="D86" s="21"/>
      <c r="G86" s="6"/>
      <c r="H86" s="6"/>
      <c r="I86" s="6"/>
      <c r="J86" s="6"/>
      <c r="K86" s="6"/>
      <c r="L86" s="6"/>
      <c r="M86" s="6"/>
      <c r="N86" s="6"/>
      <c r="O86" s="6"/>
      <c r="P86" s="6"/>
      <c r="Q86" s="6"/>
      <c r="R86" s="6"/>
      <c r="S86" s="6"/>
      <c r="U86" s="6"/>
      <c r="W86" s="6"/>
      <c r="Y86" s="12"/>
      <c r="AA86" s="6"/>
      <c r="AB86" s="6"/>
      <c r="AC86" s="6"/>
      <c r="AD86" s="6"/>
      <c r="AE86" s="6"/>
      <c r="AF86" s="6"/>
      <c r="AG86" s="6"/>
      <c r="AM86" s="6"/>
      <c r="BB86" s="6"/>
      <c r="BC86" s="6"/>
      <c r="BD86" s="6"/>
      <c r="BE86" s="6"/>
      <c r="BF86" s="6"/>
      <c r="BG86" s="6"/>
      <c r="BH86" s="6"/>
      <c r="BI86" s="6"/>
      <c r="BL86" s="6"/>
      <c r="BM86" s="6"/>
      <c r="BN86" s="6"/>
      <c r="BO86" s="6"/>
      <c r="BP86" s="6"/>
      <c r="BQ86" s="6"/>
      <c r="BR86" s="6"/>
      <c r="BS86" s="6"/>
      <c r="BU86" s="6"/>
      <c r="BV86" s="6"/>
      <c r="BW86" s="6"/>
      <c r="BX86" s="6"/>
      <c r="CF86" s="6"/>
      <c r="CI86" s="6"/>
      <c r="CJ86" s="6"/>
      <c r="CK86" s="6"/>
      <c r="CL86" s="6"/>
      <c r="CM86" s="6"/>
      <c r="CN86" s="6"/>
      <c r="CO86" s="6"/>
      <c r="DC86" s="6"/>
      <c r="DD86" s="6"/>
      <c r="DE86" s="6"/>
      <c r="DF86" s="6"/>
      <c r="FU86" s="6"/>
      <c r="FV86" s="6"/>
      <c r="FW86" s="6"/>
      <c r="FX86" s="6"/>
      <c r="FY86" s="6"/>
      <c r="FZ86" s="6"/>
      <c r="GA86" s="6"/>
      <c r="GB86" s="6"/>
    </row>
    <row r="87" spans="1:233" ht="50.1" customHeight="1">
      <c r="A87" s="19"/>
      <c r="B87" s="6"/>
      <c r="C87" s="6"/>
      <c r="D87" s="21"/>
      <c r="G87" s="6"/>
      <c r="H87" s="6"/>
      <c r="I87" s="6"/>
      <c r="J87" s="6"/>
      <c r="K87" s="6"/>
      <c r="L87" s="6"/>
      <c r="M87" s="6"/>
      <c r="N87" s="6"/>
      <c r="O87" s="6"/>
      <c r="P87" s="6"/>
      <c r="Q87" s="6"/>
      <c r="R87" s="6"/>
      <c r="S87" s="6"/>
      <c r="U87" s="6"/>
      <c r="W87" s="6"/>
      <c r="Y87" s="12"/>
      <c r="AA87" s="6"/>
      <c r="AB87" s="6"/>
      <c r="AC87" s="6"/>
      <c r="AD87" s="6"/>
      <c r="AE87" s="6"/>
      <c r="AF87" s="6"/>
      <c r="AG87" s="6"/>
      <c r="AM87" s="6"/>
      <c r="BB87" s="6"/>
      <c r="BC87" s="6"/>
      <c r="BD87" s="6"/>
      <c r="BE87" s="6"/>
      <c r="BF87" s="6"/>
      <c r="BG87" s="6"/>
      <c r="BH87" s="6"/>
      <c r="BI87" s="6"/>
      <c r="BL87" s="6"/>
      <c r="BM87" s="6"/>
      <c r="BN87" s="6"/>
      <c r="BO87" s="6"/>
      <c r="BP87" s="6"/>
      <c r="BQ87" s="6"/>
      <c r="BR87" s="6"/>
      <c r="BS87" s="6"/>
      <c r="BU87" s="6"/>
      <c r="BV87" s="6"/>
      <c r="BW87" s="6"/>
      <c r="BX87" s="6"/>
      <c r="CF87" s="6"/>
      <c r="CI87" s="6"/>
      <c r="CJ87" s="6"/>
      <c r="CK87" s="6"/>
      <c r="CL87" s="6"/>
      <c r="CM87" s="6"/>
      <c r="CN87" s="6"/>
      <c r="CO87" s="6"/>
      <c r="DC87" s="6"/>
      <c r="DD87" s="6"/>
      <c r="DE87" s="6"/>
      <c r="DF87" s="6"/>
      <c r="FU87" s="6"/>
      <c r="FV87" s="6"/>
      <c r="FW87" s="6"/>
      <c r="FX87" s="6"/>
      <c r="FY87" s="6"/>
      <c r="FZ87" s="6"/>
      <c r="GA87" s="6"/>
      <c r="GB87" s="6"/>
    </row>
    <row r="88" spans="1:233" ht="50.1" customHeight="1">
      <c r="A88" s="19"/>
      <c r="B88" s="6"/>
      <c r="C88" s="6"/>
      <c r="D88" s="21"/>
      <c r="G88" s="6"/>
      <c r="H88" s="6"/>
      <c r="I88" s="6"/>
      <c r="J88" s="6"/>
      <c r="K88" s="6"/>
      <c r="L88" s="6"/>
      <c r="M88" s="6"/>
      <c r="N88" s="6"/>
      <c r="O88" s="6"/>
      <c r="P88" s="6"/>
      <c r="Q88" s="6"/>
      <c r="R88" s="6"/>
      <c r="S88" s="6"/>
      <c r="U88" s="6"/>
      <c r="W88" s="6"/>
      <c r="Y88" s="12"/>
      <c r="AA88" s="6"/>
      <c r="AB88" s="6"/>
      <c r="AC88" s="6"/>
      <c r="AD88" s="6"/>
      <c r="AE88" s="6"/>
      <c r="AF88" s="6"/>
      <c r="AG88" s="6"/>
      <c r="AM88" s="6"/>
      <c r="BB88" s="6"/>
      <c r="BC88" s="6"/>
      <c r="BD88" s="6"/>
      <c r="BE88" s="6"/>
      <c r="BF88" s="6"/>
      <c r="BG88" s="6"/>
      <c r="BH88" s="6"/>
      <c r="BI88" s="6"/>
      <c r="BL88" s="6"/>
      <c r="BM88" s="6"/>
      <c r="BN88" s="6"/>
      <c r="BO88" s="6"/>
      <c r="BP88" s="6"/>
      <c r="BQ88" s="6"/>
      <c r="BR88" s="6"/>
      <c r="BS88" s="6"/>
      <c r="BU88" s="6"/>
      <c r="BV88" s="6"/>
      <c r="BW88" s="6"/>
      <c r="BX88" s="6"/>
      <c r="CF88" s="6"/>
      <c r="CI88" s="6"/>
      <c r="CJ88" s="6"/>
      <c r="CK88" s="6"/>
      <c r="CL88" s="6"/>
      <c r="CM88" s="6"/>
      <c r="CN88" s="6"/>
      <c r="CO88" s="6"/>
      <c r="DC88" s="6"/>
      <c r="DD88" s="6"/>
      <c r="DE88" s="6"/>
      <c r="DF88" s="6"/>
      <c r="EN88" s="10"/>
      <c r="FU88" s="6"/>
      <c r="FV88" s="6"/>
      <c r="FW88" s="6"/>
      <c r="FX88" s="6"/>
      <c r="FY88" s="6"/>
      <c r="FZ88" s="6"/>
      <c r="GA88" s="6"/>
      <c r="GB88" s="6"/>
    </row>
    <row r="89" spans="1:233" ht="50.1" customHeight="1">
      <c r="A89" s="19" t="s">
        <v>791</v>
      </c>
      <c r="B89" s="6"/>
      <c r="C89" s="6"/>
      <c r="D89" s="21"/>
      <c r="G89" s="6"/>
      <c r="H89" s="6"/>
      <c r="I89" s="6"/>
      <c r="J89" s="6"/>
      <c r="K89" s="6"/>
      <c r="L89" s="6"/>
      <c r="M89" s="6"/>
      <c r="N89" s="6"/>
      <c r="O89" s="6"/>
      <c r="P89" s="6"/>
      <c r="Q89" s="6"/>
      <c r="R89" s="6"/>
      <c r="S89" s="6"/>
      <c r="U89" s="6"/>
      <c r="W89" s="6"/>
      <c r="Y89" s="12"/>
      <c r="AA89" s="6"/>
      <c r="AB89" s="6"/>
      <c r="AC89" s="6"/>
      <c r="AD89" s="6"/>
      <c r="AE89" s="6"/>
      <c r="AF89" s="6"/>
      <c r="AG89" s="6"/>
      <c r="AM89" s="6"/>
      <c r="BB89" s="6"/>
      <c r="BC89" s="6"/>
      <c r="BD89" s="6"/>
      <c r="BE89" s="6"/>
      <c r="BF89" s="6"/>
      <c r="BG89" s="6"/>
      <c r="BH89" s="6"/>
      <c r="BI89" s="6"/>
      <c r="BL89" s="6"/>
      <c r="BM89" s="6"/>
      <c r="BN89" s="6"/>
      <c r="BO89" s="6"/>
      <c r="BP89" s="6"/>
      <c r="BQ89" s="6"/>
      <c r="BR89" s="6"/>
      <c r="BS89" s="6"/>
      <c r="BU89" s="6"/>
      <c r="BV89" s="6"/>
      <c r="BW89" s="6"/>
      <c r="BX89" s="6"/>
      <c r="CF89" s="6"/>
      <c r="CI89" s="6"/>
      <c r="CJ89" s="6"/>
      <c r="CK89" s="6"/>
      <c r="CL89" s="6"/>
      <c r="CM89" s="6"/>
      <c r="CN89" s="6"/>
      <c r="CO89" s="6"/>
      <c r="DC89" s="6"/>
      <c r="DD89" s="6"/>
      <c r="DE89" s="6"/>
      <c r="DF89" s="6"/>
      <c r="FU89" s="6"/>
      <c r="FV89" s="6"/>
      <c r="FW89" s="6"/>
      <c r="FX89" s="6"/>
      <c r="FY89" s="6"/>
      <c r="FZ89" s="6"/>
      <c r="GA89" s="6"/>
      <c r="GB89" s="6"/>
    </row>
    <row r="90" spans="1:233" ht="50.1" customHeight="1">
      <c r="A90" s="6" t="s">
        <v>792</v>
      </c>
      <c r="B90" s="6" t="s">
        <v>793</v>
      </c>
      <c r="C90" s="6"/>
      <c r="D90" s="6" t="s">
        <v>237</v>
      </c>
      <c r="G90" s="6" t="s">
        <v>238</v>
      </c>
      <c r="H90" s="6"/>
      <c r="I90" s="6"/>
      <c r="J90" s="6"/>
      <c r="K90" s="6"/>
      <c r="L90" s="6"/>
      <c r="M90" s="6" t="s">
        <v>238</v>
      </c>
      <c r="N90" s="6" t="s">
        <v>238</v>
      </c>
      <c r="O90" s="6" t="s">
        <v>238</v>
      </c>
      <c r="P90" s="6" t="s">
        <v>238</v>
      </c>
      <c r="Q90" s="6" t="s">
        <v>238</v>
      </c>
      <c r="R90" s="6"/>
      <c r="S90" s="6"/>
      <c r="U90" s="6" t="s">
        <v>239</v>
      </c>
      <c r="V90" s="7" t="s">
        <v>294</v>
      </c>
      <c r="W90" s="6" t="s">
        <v>295</v>
      </c>
      <c r="X90" s="7" t="s">
        <v>794</v>
      </c>
      <c r="Y90" s="8">
        <v>40360</v>
      </c>
      <c r="AA90" s="6"/>
      <c r="AB90" s="6" t="s">
        <v>238</v>
      </c>
      <c r="AC90" s="6"/>
      <c r="AD90" s="6" t="s">
        <v>264</v>
      </c>
      <c r="AE90" s="6"/>
      <c r="AF90" s="6"/>
      <c r="AG90" s="6"/>
      <c r="AH90" s="7" t="s">
        <v>795</v>
      </c>
      <c r="AI90" s="7" t="s">
        <v>239</v>
      </c>
      <c r="AJ90" s="7" t="s">
        <v>796</v>
      </c>
      <c r="AK90" s="7" t="s">
        <v>266</v>
      </c>
      <c r="AM90" s="6" t="s">
        <v>386</v>
      </c>
      <c r="AQ90" s="7" t="s">
        <v>413</v>
      </c>
      <c r="AR90" s="7" t="s">
        <v>364</v>
      </c>
      <c r="AT90" s="7" t="s">
        <v>284</v>
      </c>
      <c r="AV90" s="7" t="s">
        <v>239</v>
      </c>
      <c r="AW90" s="7" t="s">
        <v>239</v>
      </c>
      <c r="AY90" s="7" t="s">
        <v>239</v>
      </c>
      <c r="AZ90" s="7" t="s">
        <v>239</v>
      </c>
      <c r="BB90" s="6"/>
      <c r="BC90" s="6" t="s">
        <v>238</v>
      </c>
      <c r="BD90" s="6" t="s">
        <v>238</v>
      </c>
      <c r="BE90" s="6" t="s">
        <v>238</v>
      </c>
      <c r="BF90" s="6"/>
      <c r="BG90" s="6"/>
      <c r="BH90" s="6" t="s">
        <v>238</v>
      </c>
      <c r="BI90" s="6"/>
      <c r="BL90" s="6" t="s">
        <v>238</v>
      </c>
      <c r="BM90" s="6"/>
      <c r="BN90" s="6" t="s">
        <v>238</v>
      </c>
      <c r="BO90" s="6"/>
      <c r="BP90" s="6"/>
      <c r="BQ90" s="6" t="s">
        <v>238</v>
      </c>
      <c r="BR90" s="6"/>
      <c r="BS90" s="6"/>
      <c r="BU90" s="6" t="s">
        <v>238</v>
      </c>
      <c r="BV90" s="6" t="s">
        <v>238</v>
      </c>
      <c r="BW90" s="6" t="s">
        <v>238</v>
      </c>
      <c r="BX90" s="6"/>
      <c r="BZ90" s="7" t="s">
        <v>246</v>
      </c>
      <c r="CB90" s="7" t="s">
        <v>285</v>
      </c>
      <c r="CD90" s="7" t="s">
        <v>246</v>
      </c>
      <c r="CF90" s="6"/>
      <c r="CI90" s="6"/>
      <c r="CJ90" s="6" t="s">
        <v>238</v>
      </c>
      <c r="CK90" s="6"/>
      <c r="CL90" s="6"/>
      <c r="CM90" s="6"/>
      <c r="CN90" s="6"/>
      <c r="CO90" s="6"/>
      <c r="CW90" s="7" t="s">
        <v>246</v>
      </c>
      <c r="CX90" s="7" t="s">
        <v>246</v>
      </c>
      <c r="CY90" s="7" t="s">
        <v>249</v>
      </c>
      <c r="DC90" s="6"/>
      <c r="DD90" s="6"/>
      <c r="DE90" s="6"/>
      <c r="DF90" s="6" t="s">
        <v>238</v>
      </c>
      <c r="DJ90" s="7" t="s">
        <v>238</v>
      </c>
      <c r="DS90" s="7" t="s">
        <v>239</v>
      </c>
      <c r="DU90" s="7" t="s">
        <v>427</v>
      </c>
      <c r="DV90" s="7" t="s">
        <v>239</v>
      </c>
      <c r="DW90" s="7" t="s">
        <v>239</v>
      </c>
      <c r="EA90" s="7" t="s">
        <v>238</v>
      </c>
      <c r="ED90" s="7" t="s">
        <v>238</v>
      </c>
      <c r="EE90" s="7" t="s">
        <v>238</v>
      </c>
      <c r="EG90" s="7" t="s">
        <v>246</v>
      </c>
      <c r="EI90" s="7" t="s">
        <v>774</v>
      </c>
      <c r="EM90" s="7" t="s">
        <v>238</v>
      </c>
      <c r="EP90" s="7" t="s">
        <v>239</v>
      </c>
      <c r="ER90" s="7" t="s">
        <v>239</v>
      </c>
      <c r="ES90" s="7" t="s">
        <v>341</v>
      </c>
      <c r="EU90" s="7" t="s">
        <v>271</v>
      </c>
      <c r="EX90" s="7" t="s">
        <v>238</v>
      </c>
      <c r="FB90" s="7">
        <v>15</v>
      </c>
      <c r="FC90" s="7">
        <v>20</v>
      </c>
      <c r="FD90" s="7" t="s">
        <v>259</v>
      </c>
      <c r="FE90" s="7" t="s">
        <v>259</v>
      </c>
      <c r="FF90" s="7">
        <v>20</v>
      </c>
      <c r="FH90" s="7" t="s">
        <v>258</v>
      </c>
      <c r="FL90" s="7" t="s">
        <v>238</v>
      </c>
      <c r="FQ90" s="7" t="s">
        <v>239</v>
      </c>
      <c r="FS90" s="7" t="s">
        <v>246</v>
      </c>
      <c r="FT90" s="7" t="s">
        <v>246</v>
      </c>
      <c r="FU90" s="6" t="s">
        <v>239</v>
      </c>
      <c r="FV90" s="6"/>
      <c r="FW90" s="6" t="s">
        <v>238</v>
      </c>
      <c r="FX90" s="6" t="s">
        <v>238</v>
      </c>
      <c r="FY90" s="6"/>
      <c r="FZ90" s="6"/>
      <c r="GA90" s="6"/>
      <c r="GB90" s="6"/>
      <c r="GD90" s="7" t="s">
        <v>239</v>
      </c>
      <c r="GE90" s="7" t="s">
        <v>797</v>
      </c>
      <c r="GF90" s="7" t="s">
        <v>246</v>
      </c>
      <c r="GQ90" s="7" t="s">
        <v>239</v>
      </c>
      <c r="GT90" s="7" t="s">
        <v>238</v>
      </c>
      <c r="GY90" s="7" t="s">
        <v>246</v>
      </c>
      <c r="HG90" s="7" t="s">
        <v>798</v>
      </c>
      <c r="HI90" s="7" t="s">
        <v>238</v>
      </c>
      <c r="HO90" s="7" t="s">
        <v>238</v>
      </c>
      <c r="HP90" s="7" t="s">
        <v>238</v>
      </c>
      <c r="HQ90" s="7" t="s">
        <v>238</v>
      </c>
      <c r="HU90" s="7" t="s">
        <v>239</v>
      </c>
      <c r="HX90" s="7" t="s">
        <v>239</v>
      </c>
      <c r="HY90" s="7" t="s">
        <v>799</v>
      </c>
    </row>
    <row r="91" spans="1:233" ht="50.1" customHeight="1">
      <c r="A91" s="6" t="s">
        <v>800</v>
      </c>
      <c r="B91" s="6" t="s">
        <v>793</v>
      </c>
      <c r="C91" s="6"/>
      <c r="D91" s="6" t="s">
        <v>922</v>
      </c>
      <c r="G91" s="6" t="s">
        <v>238</v>
      </c>
      <c r="H91" s="6"/>
      <c r="I91" s="6"/>
      <c r="J91" s="6"/>
      <c r="K91" s="6"/>
      <c r="L91" s="6"/>
      <c r="M91" s="6"/>
      <c r="N91" s="6"/>
      <c r="O91" s="6" t="s">
        <v>238</v>
      </c>
      <c r="P91" s="6" t="s">
        <v>238</v>
      </c>
      <c r="Q91" s="6"/>
      <c r="R91" s="6"/>
      <c r="S91" s="6"/>
      <c r="U91" s="6" t="s">
        <v>239</v>
      </c>
      <c r="V91" s="7" t="s">
        <v>240</v>
      </c>
      <c r="W91" s="6" t="s">
        <v>241</v>
      </c>
      <c r="AA91" s="6" t="s">
        <v>264</v>
      </c>
      <c r="AB91" s="6"/>
      <c r="AC91" s="6"/>
      <c r="AD91" s="6"/>
      <c r="AE91" s="6"/>
      <c r="AF91" s="6" t="s">
        <v>238</v>
      </c>
      <c r="AG91" s="6"/>
      <c r="AH91" s="7" t="s">
        <v>801</v>
      </c>
      <c r="AI91" s="7" t="s">
        <v>239</v>
      </c>
      <c r="AK91" s="7" t="s">
        <v>298</v>
      </c>
      <c r="AM91" s="6" t="s">
        <v>386</v>
      </c>
      <c r="AQ91" s="7" t="s">
        <v>413</v>
      </c>
      <c r="AR91" s="7" t="s">
        <v>321</v>
      </c>
      <c r="AT91" s="7" t="s">
        <v>284</v>
      </c>
      <c r="AV91" s="7" t="s">
        <v>239</v>
      </c>
      <c r="AW91" s="7" t="s">
        <v>239</v>
      </c>
      <c r="AY91" s="7" t="s">
        <v>239</v>
      </c>
      <c r="AZ91" s="7" t="s">
        <v>239</v>
      </c>
      <c r="BB91" s="6"/>
      <c r="BC91" s="6" t="s">
        <v>238</v>
      </c>
      <c r="BD91" s="6" t="s">
        <v>238</v>
      </c>
      <c r="BE91" s="6" t="s">
        <v>238</v>
      </c>
      <c r="BF91" s="6" t="s">
        <v>238</v>
      </c>
      <c r="BG91" s="6"/>
      <c r="BH91" s="6" t="s">
        <v>238</v>
      </c>
      <c r="BI91" s="6" t="s">
        <v>238</v>
      </c>
      <c r="BL91" s="6" t="s">
        <v>238</v>
      </c>
      <c r="BM91" s="6" t="s">
        <v>238</v>
      </c>
      <c r="BN91" s="6" t="s">
        <v>238</v>
      </c>
      <c r="BO91" s="6" t="s">
        <v>238</v>
      </c>
      <c r="BP91" s="6"/>
      <c r="BQ91" s="6" t="s">
        <v>238</v>
      </c>
      <c r="BR91" s="6" t="s">
        <v>238</v>
      </c>
      <c r="BS91" s="6"/>
      <c r="BU91" s="6" t="s">
        <v>238</v>
      </c>
      <c r="BV91" s="6"/>
      <c r="BW91" s="6"/>
      <c r="BX91" s="6"/>
      <c r="BZ91" s="7" t="s">
        <v>246</v>
      </c>
      <c r="CB91" s="7" t="s">
        <v>365</v>
      </c>
      <c r="CD91" s="7" t="s">
        <v>239</v>
      </c>
      <c r="CE91" s="7" t="s">
        <v>802</v>
      </c>
      <c r="CF91" s="6"/>
      <c r="CI91" s="6"/>
      <c r="CJ91" s="6" t="s">
        <v>238</v>
      </c>
      <c r="CK91" s="6"/>
      <c r="CL91" s="6"/>
      <c r="CM91" s="6"/>
      <c r="CN91" s="6"/>
      <c r="CO91" s="6"/>
      <c r="CW91" s="7" t="s">
        <v>239</v>
      </c>
      <c r="CX91" s="7" t="s">
        <v>239</v>
      </c>
      <c r="CY91" s="7" t="s">
        <v>286</v>
      </c>
      <c r="DB91" s="7" t="s">
        <v>264</v>
      </c>
      <c r="DC91" s="6"/>
      <c r="DD91" s="6"/>
      <c r="DE91" s="6"/>
      <c r="DF91" s="6"/>
      <c r="DJ91" s="7" t="s">
        <v>238</v>
      </c>
      <c r="DS91" s="7" t="s">
        <v>246</v>
      </c>
      <c r="DU91" s="7" t="s">
        <v>427</v>
      </c>
      <c r="DV91" s="7" t="s">
        <v>239</v>
      </c>
      <c r="DW91" s="7" t="s">
        <v>239</v>
      </c>
      <c r="ED91" s="7" t="s">
        <v>238</v>
      </c>
      <c r="EG91" s="7" t="s">
        <v>246</v>
      </c>
      <c r="EI91" s="7" t="s">
        <v>246</v>
      </c>
      <c r="EP91" s="7" t="s">
        <v>246</v>
      </c>
      <c r="ER91" s="7" t="s">
        <v>246</v>
      </c>
      <c r="ES91" s="7" t="s">
        <v>270</v>
      </c>
      <c r="EU91" s="7" t="s">
        <v>256</v>
      </c>
      <c r="EY91" s="7" t="s">
        <v>238</v>
      </c>
      <c r="FB91" s="7">
        <v>15</v>
      </c>
      <c r="FC91" s="7">
        <v>20</v>
      </c>
      <c r="FD91" s="7" t="s">
        <v>612</v>
      </c>
      <c r="FE91" s="7" t="s">
        <v>612</v>
      </c>
      <c r="FF91" s="7" t="s">
        <v>612</v>
      </c>
      <c r="FH91" s="7" t="s">
        <v>258</v>
      </c>
      <c r="FN91" s="7" t="s">
        <v>238</v>
      </c>
      <c r="FP91" s="7" t="s">
        <v>803</v>
      </c>
      <c r="FQ91" s="7" t="s">
        <v>239</v>
      </c>
      <c r="FS91" s="7" t="s">
        <v>273</v>
      </c>
      <c r="FT91" s="7" t="s">
        <v>312</v>
      </c>
      <c r="FU91" s="6" t="s">
        <v>239</v>
      </c>
      <c r="FV91" s="6"/>
      <c r="FW91" s="6" t="s">
        <v>238</v>
      </c>
      <c r="FX91" s="6" t="s">
        <v>238</v>
      </c>
      <c r="FY91" s="6" t="s">
        <v>238</v>
      </c>
      <c r="FZ91" s="6" t="s">
        <v>238</v>
      </c>
      <c r="GA91" s="6"/>
      <c r="GB91" s="6"/>
      <c r="GD91" s="7" t="s">
        <v>239</v>
      </c>
      <c r="GF91" s="7" t="s">
        <v>246</v>
      </c>
      <c r="GQ91" s="7" t="s">
        <v>239</v>
      </c>
      <c r="GS91" s="7" t="s">
        <v>238</v>
      </c>
      <c r="GT91" s="7" t="s">
        <v>238</v>
      </c>
      <c r="GU91" s="7" t="s">
        <v>238</v>
      </c>
      <c r="GV91" s="7" t="s">
        <v>238</v>
      </c>
      <c r="GY91" s="7" t="s">
        <v>246</v>
      </c>
      <c r="HD91" s="7" t="s">
        <v>238</v>
      </c>
      <c r="HK91" s="7" t="s">
        <v>238</v>
      </c>
      <c r="HM91" s="7" t="s">
        <v>238</v>
      </c>
      <c r="HO91" s="7" t="s">
        <v>238</v>
      </c>
      <c r="HP91" s="7" t="s">
        <v>238</v>
      </c>
      <c r="HS91" s="7" t="s">
        <v>238</v>
      </c>
      <c r="HT91" s="7" t="s">
        <v>804</v>
      </c>
      <c r="HU91" s="7" t="s">
        <v>246</v>
      </c>
      <c r="HX91" s="7" t="s">
        <v>239</v>
      </c>
    </row>
    <row r="92" spans="1:233" ht="50.1" customHeight="1">
      <c r="A92" s="6" t="s">
        <v>865</v>
      </c>
      <c r="B92" s="6" t="s">
        <v>793</v>
      </c>
      <c r="C92" s="6"/>
      <c r="D92" s="6" t="s">
        <v>237</v>
      </c>
      <c r="G92" s="6" t="s">
        <v>238</v>
      </c>
      <c r="H92" s="6"/>
      <c r="I92" s="6"/>
      <c r="J92" s="6"/>
      <c r="K92" s="6"/>
      <c r="L92" s="6"/>
      <c r="M92" s="6"/>
      <c r="N92" s="6"/>
      <c r="O92" s="6" t="s">
        <v>238</v>
      </c>
      <c r="P92" s="6" t="s">
        <v>238</v>
      </c>
      <c r="Q92" s="6"/>
      <c r="R92" s="6"/>
      <c r="S92" s="6"/>
      <c r="U92" s="6" t="s">
        <v>239</v>
      </c>
      <c r="V92" s="7" t="s">
        <v>240</v>
      </c>
      <c r="W92" s="6" t="s">
        <v>241</v>
      </c>
      <c r="Y92" s="7" t="s">
        <v>866</v>
      </c>
      <c r="AA92" s="6" t="s">
        <v>238</v>
      </c>
      <c r="AB92" s="6"/>
      <c r="AC92" s="6"/>
      <c r="AD92" s="6" t="s">
        <v>264</v>
      </c>
      <c r="AE92" s="6"/>
      <c r="AF92" s="6"/>
      <c r="AG92" s="6"/>
      <c r="AI92" s="7" t="s">
        <v>239</v>
      </c>
      <c r="AK92" s="7" t="s">
        <v>298</v>
      </c>
      <c r="AM92" s="6" t="s">
        <v>386</v>
      </c>
      <c r="AO92" s="7" t="s">
        <v>239</v>
      </c>
      <c r="AQ92" s="7" t="s">
        <v>413</v>
      </c>
      <c r="AR92" s="7" t="s">
        <v>364</v>
      </c>
      <c r="AT92" s="7" t="s">
        <v>284</v>
      </c>
      <c r="AV92" s="7" t="s">
        <v>239</v>
      </c>
      <c r="AW92" s="7" t="s">
        <v>239</v>
      </c>
      <c r="AY92" s="7" t="s">
        <v>239</v>
      </c>
      <c r="AZ92" s="7" t="s">
        <v>239</v>
      </c>
      <c r="BB92" s="6" t="s">
        <v>238</v>
      </c>
      <c r="BC92" s="6"/>
      <c r="BD92" s="6"/>
      <c r="BE92" s="6"/>
      <c r="BF92" s="6"/>
      <c r="BG92" s="6"/>
      <c r="BH92" s="6"/>
      <c r="BI92" s="6"/>
      <c r="BL92" s="6"/>
      <c r="BM92" s="6"/>
      <c r="BN92" s="6"/>
      <c r="BO92" s="6"/>
      <c r="BP92" s="6"/>
      <c r="BQ92" s="6"/>
      <c r="BR92" s="6"/>
      <c r="BS92" s="6"/>
      <c r="BU92" s="6"/>
      <c r="BV92" s="6"/>
      <c r="BW92" s="6"/>
      <c r="BX92" s="6" t="s">
        <v>238</v>
      </c>
      <c r="BZ92" s="7" t="s">
        <v>246</v>
      </c>
      <c r="CB92" s="7" t="s">
        <v>302</v>
      </c>
      <c r="CD92" s="7" t="s">
        <v>246</v>
      </c>
      <c r="CF92" s="6"/>
      <c r="CI92" s="6"/>
      <c r="CJ92" s="6"/>
      <c r="CK92" s="6"/>
      <c r="CL92" s="6"/>
      <c r="CM92" s="6"/>
      <c r="CN92" s="6"/>
      <c r="CO92" s="6"/>
      <c r="CW92" s="7" t="s">
        <v>239</v>
      </c>
      <c r="CX92" s="7" t="s">
        <v>246</v>
      </c>
      <c r="CY92" s="7" t="s">
        <v>249</v>
      </c>
      <c r="DC92" s="6"/>
      <c r="DD92" s="6"/>
      <c r="DE92" s="6"/>
      <c r="DF92" s="6" t="s">
        <v>238</v>
      </c>
      <c r="DJ92" s="7" t="s">
        <v>238</v>
      </c>
      <c r="DK92" s="7" t="s">
        <v>238</v>
      </c>
      <c r="DS92" s="7" t="s">
        <v>246</v>
      </c>
      <c r="DU92" s="7" t="s">
        <v>427</v>
      </c>
      <c r="DV92" s="7" t="s">
        <v>246</v>
      </c>
      <c r="DW92" s="7" t="s">
        <v>239</v>
      </c>
      <c r="EB92" s="7" t="s">
        <v>238</v>
      </c>
      <c r="EG92" s="7" t="s">
        <v>246</v>
      </c>
      <c r="EI92" s="7" t="s">
        <v>246</v>
      </c>
      <c r="EP92" s="7" t="s">
        <v>246</v>
      </c>
      <c r="ER92" s="7" t="s">
        <v>246</v>
      </c>
      <c r="ES92" s="7" t="s">
        <v>270</v>
      </c>
      <c r="EU92" s="7" t="s">
        <v>256</v>
      </c>
      <c r="EX92" s="7" t="s">
        <v>238</v>
      </c>
      <c r="FH92" s="7" t="s">
        <v>258</v>
      </c>
      <c r="FK92" s="7" t="s">
        <v>238</v>
      </c>
      <c r="FQ92" s="7" t="s">
        <v>273</v>
      </c>
      <c r="FS92" s="7" t="s">
        <v>273</v>
      </c>
      <c r="FT92" s="7" t="s">
        <v>246</v>
      </c>
      <c r="FU92" s="6" t="s">
        <v>246</v>
      </c>
      <c r="FV92" s="6"/>
      <c r="FW92" s="6"/>
      <c r="FX92" s="6"/>
      <c r="FY92" s="6"/>
      <c r="FZ92" s="6"/>
      <c r="GA92" s="6"/>
      <c r="GB92" s="6"/>
      <c r="GD92" s="7" t="s">
        <v>246</v>
      </c>
      <c r="GF92" s="7" t="s">
        <v>246</v>
      </c>
      <c r="GQ92" s="7" t="s">
        <v>239</v>
      </c>
      <c r="GS92" s="7" t="s">
        <v>238</v>
      </c>
      <c r="GT92" s="7" t="s">
        <v>238</v>
      </c>
      <c r="GU92" s="7" t="s">
        <v>238</v>
      </c>
      <c r="GY92" s="7" t="s">
        <v>246</v>
      </c>
      <c r="HD92" s="7" t="s">
        <v>238</v>
      </c>
      <c r="HK92" s="7" t="s">
        <v>238</v>
      </c>
      <c r="HM92" s="7" t="s">
        <v>238</v>
      </c>
      <c r="HU92" s="7" t="s">
        <v>246</v>
      </c>
      <c r="HX92" s="7" t="s">
        <v>239</v>
      </c>
    </row>
    <row r="93" spans="1:233" ht="50.1" customHeight="1">
      <c r="A93" s="6" t="s">
        <v>963</v>
      </c>
      <c r="B93" s="6" t="s">
        <v>793</v>
      </c>
      <c r="C93" s="6"/>
      <c r="D93" s="6" t="s">
        <v>247</v>
      </c>
      <c r="E93" s="7" t="s">
        <v>856</v>
      </c>
      <c r="G93" s="6" t="s">
        <v>238</v>
      </c>
      <c r="H93" s="6"/>
      <c r="I93" s="6"/>
      <c r="J93" s="6"/>
      <c r="K93" s="6"/>
      <c r="L93" s="6"/>
      <c r="M93" s="6"/>
      <c r="N93" s="6"/>
      <c r="O93" s="6" t="s">
        <v>238</v>
      </c>
      <c r="P93" s="6" t="s">
        <v>238</v>
      </c>
      <c r="Q93" s="6"/>
      <c r="R93" s="6"/>
      <c r="S93" s="6"/>
      <c r="U93" s="6" t="s">
        <v>239</v>
      </c>
      <c r="V93" s="7" t="s">
        <v>240</v>
      </c>
      <c r="W93" s="6" t="s">
        <v>241</v>
      </c>
      <c r="Y93" s="8">
        <v>39448</v>
      </c>
      <c r="AA93" s="6"/>
      <c r="AB93" s="6" t="s">
        <v>238</v>
      </c>
      <c r="AC93" s="6"/>
      <c r="AD93" s="6" t="s">
        <v>264</v>
      </c>
      <c r="AE93" s="6"/>
      <c r="AF93" s="6"/>
      <c r="AG93" s="6"/>
      <c r="AH93" s="7" t="s">
        <v>857</v>
      </c>
      <c r="AI93" s="7" t="s">
        <v>246</v>
      </c>
      <c r="AK93" s="7" t="s">
        <v>298</v>
      </c>
      <c r="AM93" s="6" t="s">
        <v>386</v>
      </c>
      <c r="AO93" s="7" t="s">
        <v>241</v>
      </c>
      <c r="AQ93" s="7" t="s">
        <v>413</v>
      </c>
      <c r="AR93" s="7" t="s">
        <v>247</v>
      </c>
      <c r="AS93" s="7" t="s">
        <v>858</v>
      </c>
      <c r="AT93" s="7" t="s">
        <v>284</v>
      </c>
      <c r="AV93" s="7" t="s">
        <v>239</v>
      </c>
      <c r="AW93" s="7" t="s">
        <v>239</v>
      </c>
      <c r="AY93" s="7" t="s">
        <v>239</v>
      </c>
      <c r="AZ93" s="7" t="s">
        <v>239</v>
      </c>
      <c r="BB93" s="6"/>
      <c r="BC93" s="6" t="s">
        <v>238</v>
      </c>
      <c r="BD93" s="6" t="s">
        <v>238</v>
      </c>
      <c r="BE93" s="6" t="s">
        <v>238</v>
      </c>
      <c r="BF93" s="6"/>
      <c r="BG93" s="6"/>
      <c r="BH93" s="6"/>
      <c r="BI93" s="6"/>
      <c r="BJ93" s="7" t="s">
        <v>859</v>
      </c>
      <c r="BL93" s="6" t="s">
        <v>238</v>
      </c>
      <c r="BM93" s="6"/>
      <c r="BN93" s="6" t="s">
        <v>238</v>
      </c>
      <c r="BO93" s="6"/>
      <c r="BP93" s="6"/>
      <c r="BQ93" s="6"/>
      <c r="BR93" s="6"/>
      <c r="BS93" s="6" t="s">
        <v>859</v>
      </c>
      <c r="BU93" s="6" t="s">
        <v>238</v>
      </c>
      <c r="BV93" s="6"/>
      <c r="BW93" s="6" t="s">
        <v>238</v>
      </c>
      <c r="BX93" s="6"/>
      <c r="BZ93" s="7" t="s">
        <v>246</v>
      </c>
      <c r="CB93" s="7" t="s">
        <v>285</v>
      </c>
      <c r="CD93" s="7" t="s">
        <v>246</v>
      </c>
      <c r="CF93" s="6"/>
      <c r="CG93" s="7" t="s">
        <v>238</v>
      </c>
      <c r="CI93" s="6"/>
      <c r="CJ93" s="6" t="s">
        <v>238</v>
      </c>
      <c r="CK93" s="6"/>
      <c r="CL93" s="6"/>
      <c r="CM93" s="6" t="s">
        <v>238</v>
      </c>
      <c r="CN93" s="6"/>
      <c r="CO93" s="6"/>
      <c r="CP93" s="7" t="s">
        <v>238</v>
      </c>
      <c r="CW93" s="7" t="s">
        <v>246</v>
      </c>
      <c r="CX93" s="7" t="s">
        <v>246</v>
      </c>
      <c r="CY93" s="7" t="s">
        <v>249</v>
      </c>
      <c r="DC93" s="6"/>
      <c r="DD93" s="6"/>
      <c r="DE93" s="6"/>
      <c r="DF93" s="6"/>
      <c r="DK93" s="7" t="s">
        <v>238</v>
      </c>
      <c r="DS93" s="7" t="s">
        <v>239</v>
      </c>
      <c r="DT93" s="7" t="s">
        <v>860</v>
      </c>
      <c r="DU93" s="7" t="s">
        <v>427</v>
      </c>
      <c r="DV93" s="7" t="s">
        <v>239</v>
      </c>
      <c r="DW93" s="7" t="s">
        <v>239</v>
      </c>
      <c r="DY93" s="7" t="s">
        <v>238</v>
      </c>
      <c r="DZ93" s="7" t="s">
        <v>238</v>
      </c>
      <c r="EG93" s="7" t="s">
        <v>246</v>
      </c>
      <c r="EI93" s="7" t="s">
        <v>239</v>
      </c>
      <c r="EK93" s="7" t="s">
        <v>264</v>
      </c>
      <c r="EN93" s="7" t="s">
        <v>861</v>
      </c>
      <c r="EO93" s="7" t="s">
        <v>305</v>
      </c>
      <c r="EP93" s="7" t="s">
        <v>239</v>
      </c>
      <c r="EQ93" s="7" t="s">
        <v>305</v>
      </c>
      <c r="ER93" s="7" t="s">
        <v>239</v>
      </c>
      <c r="ES93" s="7" t="s">
        <v>270</v>
      </c>
      <c r="EU93" s="7" t="s">
        <v>256</v>
      </c>
      <c r="EY93" s="7" t="s">
        <v>238</v>
      </c>
      <c r="EZ93" s="7" t="s">
        <v>238</v>
      </c>
      <c r="FB93" s="7" t="s">
        <v>862</v>
      </c>
      <c r="FC93" s="7" t="s">
        <v>863</v>
      </c>
      <c r="FF93" s="7" t="s">
        <v>543</v>
      </c>
      <c r="FG93" s="7" t="s">
        <v>864</v>
      </c>
      <c r="FH93" s="7" t="s">
        <v>258</v>
      </c>
      <c r="FL93" s="7" t="s">
        <v>238</v>
      </c>
      <c r="FQ93" s="7" t="s">
        <v>239</v>
      </c>
      <c r="FR93" s="7" t="s">
        <v>305</v>
      </c>
      <c r="FS93" s="7" t="s">
        <v>273</v>
      </c>
      <c r="FT93" s="7" t="s">
        <v>246</v>
      </c>
      <c r="FU93" s="6" t="s">
        <v>239</v>
      </c>
      <c r="FV93" s="6"/>
      <c r="FW93" s="6" t="s">
        <v>238</v>
      </c>
      <c r="FX93" s="6" t="s">
        <v>238</v>
      </c>
      <c r="FY93" s="6"/>
      <c r="FZ93" s="6"/>
      <c r="GA93" s="6"/>
      <c r="GB93" s="6"/>
      <c r="GD93" s="7" t="s">
        <v>246</v>
      </c>
      <c r="GF93" s="7" t="s">
        <v>246</v>
      </c>
      <c r="GP93" s="7" t="s">
        <v>342</v>
      </c>
      <c r="GQ93" s="7" t="s">
        <v>239</v>
      </c>
      <c r="GS93" s="7" t="s">
        <v>238</v>
      </c>
      <c r="GT93" s="7" t="s">
        <v>238</v>
      </c>
      <c r="GY93" s="7" t="s">
        <v>246</v>
      </c>
      <c r="HD93" s="7" t="s">
        <v>238</v>
      </c>
      <c r="HK93" s="7" t="s">
        <v>238</v>
      </c>
      <c r="HN93" s="7" t="s">
        <v>238</v>
      </c>
      <c r="HO93" s="7" t="s">
        <v>238</v>
      </c>
      <c r="HP93" s="7" t="s">
        <v>238</v>
      </c>
      <c r="HU93" s="7" t="s">
        <v>246</v>
      </c>
      <c r="HX93" s="7" t="s">
        <v>239</v>
      </c>
    </row>
    <row r="94" spans="1:233" ht="50.1" customHeight="1">
      <c r="A94" s="2" t="s">
        <v>929</v>
      </c>
      <c r="B94" s="6" t="s">
        <v>247</v>
      </c>
      <c r="C94" s="6" t="s">
        <v>930</v>
      </c>
      <c r="D94" s="6" t="s">
        <v>237</v>
      </c>
      <c r="G94" s="6"/>
      <c r="H94" s="6"/>
      <c r="I94" s="6"/>
      <c r="J94" s="6" t="s">
        <v>931</v>
      </c>
      <c r="K94" s="6"/>
      <c r="L94" s="6"/>
      <c r="M94" s="6"/>
      <c r="N94" s="6"/>
      <c r="O94" s="6"/>
      <c r="P94" s="6"/>
      <c r="Q94" s="6"/>
      <c r="R94" s="6"/>
      <c r="S94" s="6" t="s">
        <v>238</v>
      </c>
      <c r="T94" s="7" t="s">
        <v>932</v>
      </c>
      <c r="U94" s="6" t="s">
        <v>246</v>
      </c>
      <c r="V94" s="7" t="s">
        <v>240</v>
      </c>
      <c r="W94" s="6" t="s">
        <v>241</v>
      </c>
      <c r="Y94" s="7" t="s">
        <v>933</v>
      </c>
      <c r="AA94" s="6" t="s">
        <v>264</v>
      </c>
      <c r="AB94" s="6"/>
      <c r="AC94" s="6"/>
      <c r="AD94" s="6"/>
      <c r="AE94" s="6"/>
      <c r="AF94" s="6" t="s">
        <v>238</v>
      </c>
      <c r="AG94" s="6" t="s">
        <v>238</v>
      </c>
      <c r="AH94" s="7" t="s">
        <v>934</v>
      </c>
      <c r="AI94" s="7" t="s">
        <v>246</v>
      </c>
      <c r="AK94" s="7" t="s">
        <v>266</v>
      </c>
      <c r="AL94" s="7" t="s">
        <v>935</v>
      </c>
      <c r="AM94" s="6" t="s">
        <v>266</v>
      </c>
      <c r="AN94" s="7" t="s">
        <v>935</v>
      </c>
      <c r="AO94" s="7" t="s">
        <v>239</v>
      </c>
      <c r="AP94" s="7" t="s">
        <v>936</v>
      </c>
      <c r="AQ94" s="7" t="s">
        <v>282</v>
      </c>
      <c r="AR94" s="7" t="s">
        <v>247</v>
      </c>
      <c r="AS94" s="7" t="s">
        <v>937</v>
      </c>
      <c r="AT94" s="7" t="s">
        <v>284</v>
      </c>
      <c r="AV94" s="7" t="s">
        <v>239</v>
      </c>
      <c r="AW94" s="7" t="s">
        <v>246</v>
      </c>
      <c r="AX94" s="7" t="s">
        <v>938</v>
      </c>
      <c r="AY94" s="7" t="s">
        <v>239</v>
      </c>
      <c r="AZ94" s="7" t="s">
        <v>239</v>
      </c>
      <c r="BB94" s="6"/>
      <c r="BC94" s="6" t="s">
        <v>238</v>
      </c>
      <c r="BD94" s="6" t="s">
        <v>238</v>
      </c>
      <c r="BE94" s="6" t="s">
        <v>238</v>
      </c>
      <c r="BF94" s="6" t="s">
        <v>238</v>
      </c>
      <c r="BG94" s="6" t="s">
        <v>238</v>
      </c>
      <c r="BH94" s="6" t="s">
        <v>238</v>
      </c>
      <c r="BI94" s="6" t="s">
        <v>238</v>
      </c>
      <c r="BJ94" s="7" t="s">
        <v>939</v>
      </c>
      <c r="BL94" s="6"/>
      <c r="BM94" s="6" t="s">
        <v>238</v>
      </c>
      <c r="BN94" s="6" t="s">
        <v>238</v>
      </c>
      <c r="BO94" s="6"/>
      <c r="BP94" s="6"/>
      <c r="BQ94" s="6"/>
      <c r="BR94" s="6"/>
      <c r="BS94" s="6" t="s">
        <v>939</v>
      </c>
      <c r="BU94" s="6"/>
      <c r="BV94" s="6"/>
      <c r="BW94" s="6"/>
      <c r="BX94" s="6" t="s">
        <v>238</v>
      </c>
      <c r="BZ94" s="7" t="s">
        <v>246</v>
      </c>
      <c r="CB94" s="7" t="s">
        <v>268</v>
      </c>
      <c r="CD94" s="7" t="s">
        <v>246</v>
      </c>
      <c r="CF94" s="6"/>
      <c r="CG94" s="7" t="s">
        <v>238</v>
      </c>
      <c r="CI94" s="6"/>
      <c r="CJ94" s="6" t="s">
        <v>238</v>
      </c>
      <c r="CK94" s="6"/>
      <c r="CL94" s="6"/>
      <c r="CM94" s="6" t="s">
        <v>238</v>
      </c>
      <c r="CN94" s="6"/>
      <c r="CO94" s="6"/>
      <c r="CW94" s="7" t="s">
        <v>246</v>
      </c>
      <c r="CX94" s="7" t="s">
        <v>246</v>
      </c>
      <c r="CY94" s="7" t="s">
        <v>249</v>
      </c>
      <c r="DC94" s="6"/>
      <c r="DD94" s="6"/>
      <c r="DE94" s="6"/>
      <c r="DF94" s="6" t="s">
        <v>238</v>
      </c>
      <c r="DJ94" s="7" t="s">
        <v>238</v>
      </c>
      <c r="DK94" s="7" t="s">
        <v>238</v>
      </c>
      <c r="DS94" s="7" t="s">
        <v>239</v>
      </c>
      <c r="DT94" s="7" t="s">
        <v>940</v>
      </c>
      <c r="DU94" s="7" t="s">
        <v>250</v>
      </c>
      <c r="DV94" s="7" t="s">
        <v>246</v>
      </c>
      <c r="DW94" s="7" t="s">
        <v>239</v>
      </c>
      <c r="EB94" s="7" t="s">
        <v>238</v>
      </c>
      <c r="EG94" s="7" t="s">
        <v>269</v>
      </c>
      <c r="EH94" s="11">
        <v>0.1</v>
      </c>
      <c r="EI94" s="7" t="s">
        <v>246</v>
      </c>
      <c r="EP94" s="7" t="s">
        <v>246</v>
      </c>
      <c r="ER94" s="7" t="s">
        <v>246</v>
      </c>
      <c r="ES94" s="7" t="s">
        <v>341</v>
      </c>
      <c r="EU94" s="7" t="s">
        <v>247</v>
      </c>
      <c r="EV94" s="7" t="s">
        <v>941</v>
      </c>
      <c r="EX94" s="7" t="s">
        <v>238</v>
      </c>
      <c r="EY94" s="7" t="s">
        <v>238</v>
      </c>
      <c r="FB94" s="7" t="s">
        <v>942</v>
      </c>
      <c r="FC94" s="7" t="s">
        <v>942</v>
      </c>
      <c r="FD94" s="7" t="s">
        <v>942</v>
      </c>
      <c r="FE94" s="7" t="s">
        <v>942</v>
      </c>
      <c r="FF94" s="7" t="s">
        <v>942</v>
      </c>
      <c r="FG94" s="7" t="s">
        <v>942</v>
      </c>
      <c r="FH94" s="7" t="s">
        <v>258</v>
      </c>
      <c r="FL94" s="7" t="s">
        <v>238</v>
      </c>
      <c r="FP94" s="7" t="s">
        <v>943</v>
      </c>
      <c r="FQ94" s="7" t="s">
        <v>774</v>
      </c>
      <c r="FR94" s="7">
        <v>0</v>
      </c>
      <c r="FS94" s="7" t="s">
        <v>273</v>
      </c>
      <c r="FT94" s="7" t="s">
        <v>246</v>
      </c>
      <c r="FU94" s="6" t="s">
        <v>239</v>
      </c>
      <c r="FV94" s="6"/>
      <c r="FW94" s="6" t="s">
        <v>238</v>
      </c>
      <c r="FX94" s="6" t="s">
        <v>238</v>
      </c>
      <c r="FY94" s="6"/>
      <c r="FZ94" s="6"/>
      <c r="GA94" s="6"/>
      <c r="GB94" s="6"/>
      <c r="GD94" s="7" t="s">
        <v>246</v>
      </c>
      <c r="GF94" s="7" t="s">
        <v>246</v>
      </c>
      <c r="GQ94" s="7" t="s">
        <v>239</v>
      </c>
      <c r="GS94" s="7" t="s">
        <v>238</v>
      </c>
      <c r="GT94" s="7" t="s">
        <v>238</v>
      </c>
      <c r="GY94" s="7" t="s">
        <v>246</v>
      </c>
      <c r="HD94" s="7" t="s">
        <v>238</v>
      </c>
      <c r="HK94" s="7" t="s">
        <v>238</v>
      </c>
      <c r="HO94" s="7" t="s">
        <v>238</v>
      </c>
      <c r="HP94" s="7" t="s">
        <v>238</v>
      </c>
      <c r="HQ94" s="7" t="s">
        <v>238</v>
      </c>
      <c r="HU94" s="7" t="s">
        <v>246</v>
      </c>
      <c r="HV94" s="7" t="s">
        <v>944</v>
      </c>
      <c r="HX94" s="7" t="s">
        <v>239</v>
      </c>
    </row>
    <row r="95" spans="1:233" ht="50.1" customHeight="1">
      <c r="A95" s="6" t="s">
        <v>805</v>
      </c>
      <c r="B95" s="6" t="s">
        <v>793</v>
      </c>
      <c r="C95" s="6"/>
      <c r="D95" s="6" t="s">
        <v>247</v>
      </c>
      <c r="E95" s="7" t="s">
        <v>806</v>
      </c>
      <c r="G95" s="6"/>
      <c r="H95" s="6"/>
      <c r="I95" s="6"/>
      <c r="J95" s="6" t="s">
        <v>807</v>
      </c>
      <c r="K95" s="6"/>
      <c r="L95" s="6"/>
      <c r="M95" s="6"/>
      <c r="N95" s="6"/>
      <c r="O95" s="6"/>
      <c r="P95" s="6" t="s">
        <v>238</v>
      </c>
      <c r="Q95" s="6"/>
      <c r="R95" s="6"/>
      <c r="S95" s="6"/>
      <c r="U95" s="6" t="s">
        <v>239</v>
      </c>
      <c r="V95" s="7" t="s">
        <v>240</v>
      </c>
      <c r="W95" s="6" t="s">
        <v>241</v>
      </c>
      <c r="Y95" s="8">
        <v>39448</v>
      </c>
      <c r="AA95" s="6"/>
      <c r="AB95" s="6" t="s">
        <v>238</v>
      </c>
      <c r="AC95" s="6"/>
      <c r="AD95" s="6" t="s">
        <v>264</v>
      </c>
      <c r="AE95" s="6"/>
      <c r="AF95" s="6" t="s">
        <v>264</v>
      </c>
      <c r="AG95" s="6"/>
      <c r="AH95" s="7" t="s">
        <v>808</v>
      </c>
      <c r="AI95" s="7" t="s">
        <v>246</v>
      </c>
      <c r="AK95" s="7" t="s">
        <v>298</v>
      </c>
      <c r="AL95" s="7" t="s">
        <v>809</v>
      </c>
      <c r="AM95" s="6" t="s">
        <v>386</v>
      </c>
      <c r="AN95" s="7" t="s">
        <v>810</v>
      </c>
      <c r="AO95" s="7" t="s">
        <v>241</v>
      </c>
      <c r="AQ95" s="7" t="s">
        <v>413</v>
      </c>
      <c r="AR95" s="7" t="s">
        <v>364</v>
      </c>
      <c r="AT95" s="7" t="s">
        <v>284</v>
      </c>
      <c r="AV95" s="7" t="s">
        <v>239</v>
      </c>
      <c r="AW95" s="7" t="s">
        <v>239</v>
      </c>
      <c r="AY95" s="7" t="s">
        <v>239</v>
      </c>
      <c r="AZ95" s="7" t="s">
        <v>239</v>
      </c>
      <c r="BB95" s="6"/>
      <c r="BC95" s="6" t="s">
        <v>238</v>
      </c>
      <c r="BD95" s="6"/>
      <c r="BE95" s="6"/>
      <c r="BF95" s="6"/>
      <c r="BG95" s="6"/>
      <c r="BH95" s="6"/>
      <c r="BI95" s="6"/>
      <c r="BL95" s="6" t="s">
        <v>238</v>
      </c>
      <c r="BM95" s="6"/>
      <c r="BN95" s="6"/>
      <c r="BO95" s="6"/>
      <c r="BP95" s="6"/>
      <c r="BQ95" s="6"/>
      <c r="BR95" s="6"/>
      <c r="BS95" s="6"/>
      <c r="BU95" s="6" t="s">
        <v>238</v>
      </c>
      <c r="BV95" s="6"/>
      <c r="BW95" s="6"/>
      <c r="BX95" s="6"/>
      <c r="BY95" s="7" t="s">
        <v>811</v>
      </c>
      <c r="BZ95" s="7" t="s">
        <v>246</v>
      </c>
      <c r="CB95" s="7" t="s">
        <v>268</v>
      </c>
      <c r="CD95" s="7" t="s">
        <v>239</v>
      </c>
      <c r="CE95" s="7" t="s">
        <v>812</v>
      </c>
      <c r="CF95" s="6"/>
      <c r="CG95" s="7" t="s">
        <v>238</v>
      </c>
      <c r="CI95" s="6"/>
      <c r="CJ95" s="6" t="s">
        <v>238</v>
      </c>
      <c r="CK95" s="6"/>
      <c r="CL95" s="6"/>
      <c r="CM95" s="6" t="s">
        <v>238</v>
      </c>
      <c r="CN95" s="6"/>
      <c r="CO95" s="6"/>
      <c r="CW95" s="7" t="s">
        <v>239</v>
      </c>
      <c r="CX95" s="7" t="s">
        <v>239</v>
      </c>
      <c r="CY95" s="7" t="s">
        <v>286</v>
      </c>
      <c r="CZ95" s="7" t="s">
        <v>813</v>
      </c>
      <c r="DC95" s="6"/>
      <c r="DD95" s="6" t="s">
        <v>238</v>
      </c>
      <c r="DE95" s="6"/>
      <c r="DF95" s="6"/>
      <c r="DJ95" s="7" t="s">
        <v>238</v>
      </c>
      <c r="DR95" s="7" t="s">
        <v>814</v>
      </c>
      <c r="DS95" s="7" t="s">
        <v>246</v>
      </c>
      <c r="DU95" s="7" t="s">
        <v>287</v>
      </c>
      <c r="DV95" s="7" t="s">
        <v>239</v>
      </c>
      <c r="DW95" s="7" t="s">
        <v>239</v>
      </c>
      <c r="DY95" s="7" t="s">
        <v>238</v>
      </c>
      <c r="DZ95" s="7" t="s">
        <v>238</v>
      </c>
      <c r="EG95" s="7" t="s">
        <v>246</v>
      </c>
      <c r="EI95" s="7" t="s">
        <v>246</v>
      </c>
      <c r="EP95" s="7" t="s">
        <v>246</v>
      </c>
      <c r="ER95" s="7" t="s">
        <v>239</v>
      </c>
      <c r="ES95" s="7" t="s">
        <v>254</v>
      </c>
      <c r="ET95" s="7" t="s">
        <v>815</v>
      </c>
      <c r="EU95" s="7" t="s">
        <v>271</v>
      </c>
      <c r="EX95" s="7" t="s">
        <v>238</v>
      </c>
      <c r="EY95" s="7" t="s">
        <v>238</v>
      </c>
      <c r="EZ95" s="7" t="s">
        <v>238</v>
      </c>
      <c r="FB95" s="7">
        <v>15</v>
      </c>
      <c r="FC95" s="7">
        <v>20</v>
      </c>
      <c r="FD95" s="7">
        <v>20</v>
      </c>
      <c r="FE95" s="7" t="s">
        <v>612</v>
      </c>
      <c r="FF95" s="7">
        <v>25</v>
      </c>
      <c r="FH95" s="7" t="s">
        <v>258</v>
      </c>
      <c r="FK95" s="7" t="s">
        <v>238</v>
      </c>
      <c r="FO95" s="7" t="s">
        <v>238</v>
      </c>
      <c r="FP95" s="7" t="s">
        <v>816</v>
      </c>
      <c r="FQ95" s="7" t="s">
        <v>273</v>
      </c>
      <c r="FS95" s="7" t="s">
        <v>273</v>
      </c>
      <c r="FT95" s="7" t="s">
        <v>246</v>
      </c>
      <c r="FU95" s="6" t="s">
        <v>239</v>
      </c>
      <c r="FV95" s="6"/>
      <c r="FW95" s="6" t="s">
        <v>238</v>
      </c>
      <c r="FX95" s="6" t="s">
        <v>238</v>
      </c>
      <c r="FY95" s="6"/>
      <c r="FZ95" s="6"/>
      <c r="GA95" s="6" t="s">
        <v>238</v>
      </c>
      <c r="GB95" s="6"/>
      <c r="GD95" s="7" t="s">
        <v>246</v>
      </c>
      <c r="GE95" s="7" t="s">
        <v>817</v>
      </c>
      <c r="GF95" s="7" t="s">
        <v>246</v>
      </c>
      <c r="GQ95" s="7" t="s">
        <v>239</v>
      </c>
      <c r="GS95" s="7" t="s">
        <v>238</v>
      </c>
      <c r="GT95" s="7" t="s">
        <v>238</v>
      </c>
      <c r="GU95" s="7" t="s">
        <v>238</v>
      </c>
      <c r="GY95" s="7" t="s">
        <v>246</v>
      </c>
      <c r="HE95" s="7" t="s">
        <v>238</v>
      </c>
      <c r="HK95" s="7" t="s">
        <v>238</v>
      </c>
      <c r="HP95" s="7" t="s">
        <v>238</v>
      </c>
      <c r="HU95" s="7" t="s">
        <v>246</v>
      </c>
      <c r="HV95" s="7" t="s">
        <v>818</v>
      </c>
      <c r="HX95" s="7" t="s">
        <v>239</v>
      </c>
    </row>
    <row r="96" spans="1:233" ht="50.1" customHeight="1">
      <c r="A96" s="6" t="s">
        <v>819</v>
      </c>
      <c r="B96" s="6" t="s">
        <v>793</v>
      </c>
      <c r="C96" s="6"/>
      <c r="D96" s="6" t="s">
        <v>922</v>
      </c>
      <c r="E96" s="7" t="s">
        <v>820</v>
      </c>
      <c r="G96" s="6" t="s">
        <v>238</v>
      </c>
      <c r="H96" s="6"/>
      <c r="I96" s="6"/>
      <c r="J96" s="6"/>
      <c r="K96" s="6"/>
      <c r="L96" s="6"/>
      <c r="M96" s="6"/>
      <c r="N96" s="6"/>
      <c r="O96" s="6" t="s">
        <v>238</v>
      </c>
      <c r="P96" s="6" t="s">
        <v>238</v>
      </c>
      <c r="Q96" s="6"/>
      <c r="R96" s="6"/>
      <c r="S96" s="6"/>
      <c r="U96" s="6" t="s">
        <v>246</v>
      </c>
      <c r="V96" s="7" t="s">
        <v>240</v>
      </c>
      <c r="W96" s="6"/>
      <c r="Y96" s="7" t="s">
        <v>821</v>
      </c>
      <c r="AA96" s="6"/>
      <c r="AB96" s="6" t="s">
        <v>238</v>
      </c>
      <c r="AC96" s="6"/>
      <c r="AD96" s="6" t="s">
        <v>264</v>
      </c>
      <c r="AE96" s="6"/>
      <c r="AF96" s="6"/>
      <c r="AG96" s="6" t="s">
        <v>238</v>
      </c>
      <c r="AH96" s="7" t="s">
        <v>822</v>
      </c>
      <c r="AI96" s="7" t="s">
        <v>246</v>
      </c>
      <c r="AJ96" s="7" t="s">
        <v>823</v>
      </c>
      <c r="AK96" s="7" t="s">
        <v>298</v>
      </c>
      <c r="AM96" s="6" t="s">
        <v>386</v>
      </c>
      <c r="AP96" s="7" t="s">
        <v>824</v>
      </c>
      <c r="AQ96" s="7" t="s">
        <v>413</v>
      </c>
      <c r="AR96" s="7" t="s">
        <v>247</v>
      </c>
      <c r="AS96" s="7" t="s">
        <v>825</v>
      </c>
      <c r="AT96" s="7" t="s">
        <v>284</v>
      </c>
      <c r="AV96" s="7" t="s">
        <v>239</v>
      </c>
      <c r="AW96" s="7" t="s">
        <v>239</v>
      </c>
      <c r="AY96" s="7" t="s">
        <v>239</v>
      </c>
      <c r="AZ96" s="7" t="s">
        <v>239</v>
      </c>
      <c r="BB96" s="6"/>
      <c r="BC96" s="6" t="s">
        <v>238</v>
      </c>
      <c r="BD96" s="6"/>
      <c r="BE96" s="6"/>
      <c r="BF96" s="6"/>
      <c r="BG96" s="6"/>
      <c r="BH96" s="6"/>
      <c r="BI96" s="6"/>
      <c r="BL96" s="6"/>
      <c r="BM96" s="6"/>
      <c r="BN96" s="6"/>
      <c r="BO96" s="6"/>
      <c r="BP96" s="6"/>
      <c r="BQ96" s="6"/>
      <c r="BR96" s="6"/>
      <c r="BS96" s="6" t="s">
        <v>273</v>
      </c>
      <c r="BU96" s="6"/>
      <c r="BV96" s="6"/>
      <c r="BW96" s="6"/>
      <c r="BX96" s="6"/>
      <c r="BY96" s="7" t="s">
        <v>273</v>
      </c>
      <c r="BZ96" s="7" t="s">
        <v>246</v>
      </c>
      <c r="CB96" s="7" t="s">
        <v>247</v>
      </c>
      <c r="CC96" s="7" t="s">
        <v>826</v>
      </c>
      <c r="CD96" s="7" t="s">
        <v>246</v>
      </c>
      <c r="CF96" s="6"/>
      <c r="CG96" s="7" t="s">
        <v>238</v>
      </c>
      <c r="CI96" s="6"/>
      <c r="CJ96" s="6" t="s">
        <v>238</v>
      </c>
      <c r="CK96" s="6"/>
      <c r="CL96" s="6"/>
      <c r="CM96" s="6" t="s">
        <v>238</v>
      </c>
      <c r="CN96" s="6"/>
      <c r="CO96" s="6"/>
      <c r="CW96" s="7" t="s">
        <v>239</v>
      </c>
      <c r="CX96" s="7" t="s">
        <v>246</v>
      </c>
      <c r="DC96" s="6"/>
      <c r="DD96" s="6"/>
      <c r="DE96" s="6"/>
      <c r="DF96" s="6" t="s">
        <v>238</v>
      </c>
      <c r="DJ96" s="7" t="s">
        <v>238</v>
      </c>
      <c r="DR96" s="7" t="s">
        <v>827</v>
      </c>
      <c r="DS96" s="7" t="s">
        <v>246</v>
      </c>
      <c r="DU96" s="7" t="s">
        <v>287</v>
      </c>
      <c r="DV96" s="7" t="s">
        <v>239</v>
      </c>
      <c r="DW96" s="7" t="s">
        <v>239</v>
      </c>
      <c r="EB96" s="7" t="s">
        <v>238</v>
      </c>
      <c r="ED96" s="7" t="s">
        <v>238</v>
      </c>
      <c r="EE96" s="7" t="s">
        <v>238</v>
      </c>
      <c r="EG96" s="7" t="s">
        <v>246</v>
      </c>
      <c r="EI96" s="7" t="s">
        <v>239</v>
      </c>
      <c r="EN96" s="7" t="s">
        <v>828</v>
      </c>
      <c r="EO96" s="7" t="s">
        <v>273</v>
      </c>
      <c r="EP96" s="7" t="s">
        <v>239</v>
      </c>
      <c r="EQ96" s="7" t="s">
        <v>305</v>
      </c>
      <c r="ER96" s="7" t="s">
        <v>246</v>
      </c>
      <c r="EU96" s="7" t="s">
        <v>247</v>
      </c>
      <c r="EV96" s="7" t="s">
        <v>829</v>
      </c>
      <c r="EX96" s="7" t="s">
        <v>238</v>
      </c>
      <c r="FB96" s="7" t="s">
        <v>487</v>
      </c>
      <c r="FC96" s="7" t="s">
        <v>273</v>
      </c>
      <c r="FD96" s="7" t="s">
        <v>273</v>
      </c>
      <c r="FE96" s="7" t="s">
        <v>273</v>
      </c>
      <c r="FF96" s="7" t="s">
        <v>487</v>
      </c>
      <c r="FG96" s="7" t="s">
        <v>273</v>
      </c>
      <c r="FL96" s="7" t="s">
        <v>238</v>
      </c>
      <c r="FP96" s="7" t="s">
        <v>830</v>
      </c>
      <c r="FQ96" s="7" t="s">
        <v>239</v>
      </c>
      <c r="FR96" s="7" t="s">
        <v>273</v>
      </c>
      <c r="FS96" s="7" t="s">
        <v>246</v>
      </c>
      <c r="FT96" s="7" t="s">
        <v>246</v>
      </c>
      <c r="FU96" s="6" t="s">
        <v>246</v>
      </c>
      <c r="FV96" s="6"/>
      <c r="FW96" s="6"/>
      <c r="FX96" s="6"/>
      <c r="FY96" s="6"/>
      <c r="FZ96" s="6"/>
      <c r="GA96" s="6"/>
      <c r="GB96" s="6"/>
      <c r="GD96" s="7" t="s">
        <v>246</v>
      </c>
      <c r="GE96" s="7" t="s">
        <v>831</v>
      </c>
      <c r="GF96" s="7" t="s">
        <v>246</v>
      </c>
      <c r="GP96" s="7" t="s">
        <v>832</v>
      </c>
      <c r="GQ96" s="7" t="s">
        <v>239</v>
      </c>
      <c r="GS96" s="7" t="s">
        <v>238</v>
      </c>
      <c r="GT96" s="7" t="s">
        <v>238</v>
      </c>
      <c r="GU96" s="7" t="s">
        <v>238</v>
      </c>
      <c r="GV96" s="7" t="s">
        <v>238</v>
      </c>
      <c r="GY96" s="7" t="s">
        <v>246</v>
      </c>
      <c r="HB96" s="7" t="s">
        <v>238</v>
      </c>
      <c r="HD96" s="7" t="s">
        <v>238</v>
      </c>
      <c r="HK96" s="7" t="s">
        <v>238</v>
      </c>
      <c r="HO96" s="7" t="s">
        <v>238</v>
      </c>
      <c r="HP96" s="7" t="s">
        <v>238</v>
      </c>
      <c r="HQ96" s="7" t="s">
        <v>238</v>
      </c>
      <c r="HU96" s="7" t="s">
        <v>246</v>
      </c>
      <c r="HX96" s="7" t="s">
        <v>239</v>
      </c>
    </row>
    <row r="97" spans="1:233" ht="50.1" customHeight="1">
      <c r="A97" s="6" t="s">
        <v>833</v>
      </c>
      <c r="B97" s="6" t="s">
        <v>793</v>
      </c>
      <c r="C97" s="6" t="s">
        <v>834</v>
      </c>
      <c r="D97" s="6" t="s">
        <v>237</v>
      </c>
      <c r="G97" s="6" t="s">
        <v>238</v>
      </c>
      <c r="H97" s="6"/>
      <c r="I97" s="6"/>
      <c r="J97" s="6"/>
      <c r="K97" s="6"/>
      <c r="L97" s="6"/>
      <c r="M97" s="6" t="s">
        <v>238</v>
      </c>
      <c r="N97" s="6"/>
      <c r="O97" s="6" t="s">
        <v>238</v>
      </c>
      <c r="P97" s="6"/>
      <c r="Q97" s="6"/>
      <c r="R97" s="6"/>
      <c r="S97" s="6" t="s">
        <v>238</v>
      </c>
      <c r="T97" s="7" t="s">
        <v>835</v>
      </c>
      <c r="U97" s="6" t="s">
        <v>246</v>
      </c>
      <c r="V97" s="7" t="s">
        <v>240</v>
      </c>
      <c r="W97" s="6" t="s">
        <v>241</v>
      </c>
      <c r="Y97" s="7" t="s">
        <v>836</v>
      </c>
      <c r="AA97" s="6"/>
      <c r="AB97" s="6"/>
      <c r="AC97" s="6"/>
      <c r="AD97" s="6" t="s">
        <v>238</v>
      </c>
      <c r="AE97" s="6"/>
      <c r="AF97" s="6" t="s">
        <v>238</v>
      </c>
      <c r="AG97" s="6"/>
      <c r="AI97" s="7" t="s">
        <v>239</v>
      </c>
      <c r="AJ97" s="7" t="s">
        <v>837</v>
      </c>
      <c r="AK97" s="7" t="s">
        <v>298</v>
      </c>
      <c r="AM97" s="6" t="s">
        <v>266</v>
      </c>
      <c r="AO97" s="7" t="s">
        <v>246</v>
      </c>
      <c r="AQ97" s="7" t="s">
        <v>413</v>
      </c>
      <c r="AR97" s="7" t="s">
        <v>247</v>
      </c>
      <c r="AS97" s="7" t="s">
        <v>838</v>
      </c>
      <c r="AT97" s="7" t="s">
        <v>284</v>
      </c>
      <c r="AV97" s="7" t="s">
        <v>239</v>
      </c>
      <c r="AW97" s="7" t="s">
        <v>239</v>
      </c>
      <c r="AY97" s="7" t="s">
        <v>239</v>
      </c>
      <c r="AZ97" s="7" t="s">
        <v>239</v>
      </c>
      <c r="BB97" s="6"/>
      <c r="BC97" s="6" t="s">
        <v>238</v>
      </c>
      <c r="BD97" s="6"/>
      <c r="BE97" s="6" t="s">
        <v>238</v>
      </c>
      <c r="BF97" s="6"/>
      <c r="BG97" s="6"/>
      <c r="BH97" s="6" t="s">
        <v>238</v>
      </c>
      <c r="BI97" s="6"/>
      <c r="BL97" s="6" t="s">
        <v>238</v>
      </c>
      <c r="BM97" s="6"/>
      <c r="BN97" s="6" t="s">
        <v>238</v>
      </c>
      <c r="BO97" s="6"/>
      <c r="BP97" s="6"/>
      <c r="BQ97" s="6" t="s">
        <v>238</v>
      </c>
      <c r="BR97" s="6"/>
      <c r="BS97" s="6"/>
      <c r="BU97" s="6" t="s">
        <v>238</v>
      </c>
      <c r="BV97" s="6"/>
      <c r="BW97" s="6"/>
      <c r="BX97" s="6"/>
      <c r="BZ97" s="7" t="s">
        <v>246</v>
      </c>
      <c r="CB97" s="7" t="s">
        <v>365</v>
      </c>
      <c r="CD97" s="7" t="s">
        <v>246</v>
      </c>
      <c r="CF97" s="6"/>
      <c r="CI97" s="6"/>
      <c r="CJ97" s="6"/>
      <c r="CK97" s="6" t="s">
        <v>238</v>
      </c>
      <c r="CL97" s="6"/>
      <c r="CM97" s="6"/>
      <c r="CN97" s="6"/>
      <c r="CO97" s="6"/>
      <c r="CW97" s="7" t="s">
        <v>239</v>
      </c>
      <c r="CX97" s="7" t="s">
        <v>239</v>
      </c>
      <c r="CY97" s="7" t="s">
        <v>286</v>
      </c>
      <c r="DC97" s="6"/>
      <c r="DD97" s="6"/>
      <c r="DE97" s="6"/>
      <c r="DF97" s="6"/>
      <c r="DG97" s="7" t="s">
        <v>238</v>
      </c>
      <c r="DH97" s="7" t="s">
        <v>839</v>
      </c>
      <c r="DK97" s="7" t="s">
        <v>238</v>
      </c>
      <c r="DS97" s="7" t="s">
        <v>239</v>
      </c>
      <c r="DU97" s="7" t="s">
        <v>250</v>
      </c>
      <c r="DV97" s="7" t="s">
        <v>246</v>
      </c>
      <c r="DW97" s="7" t="s">
        <v>239</v>
      </c>
      <c r="EA97" s="7" t="s">
        <v>238</v>
      </c>
      <c r="EG97" s="7" t="s">
        <v>246</v>
      </c>
      <c r="EI97" s="7" t="s">
        <v>246</v>
      </c>
      <c r="EO97" s="7">
        <v>0</v>
      </c>
      <c r="EP97" s="7" t="s">
        <v>246</v>
      </c>
      <c r="EQ97" s="7">
        <v>0</v>
      </c>
      <c r="ER97" s="7" t="s">
        <v>239</v>
      </c>
      <c r="ES97" s="7" t="s">
        <v>341</v>
      </c>
      <c r="EU97" s="7" t="s">
        <v>271</v>
      </c>
      <c r="FK97" s="7" t="s">
        <v>238</v>
      </c>
      <c r="FQ97" s="7" t="s">
        <v>273</v>
      </c>
      <c r="FS97" s="7" t="s">
        <v>246</v>
      </c>
      <c r="FT97" s="7" t="s">
        <v>246</v>
      </c>
      <c r="FU97" s="6" t="s">
        <v>246</v>
      </c>
      <c r="FV97" s="6"/>
      <c r="FW97" s="6"/>
      <c r="FX97" s="6"/>
      <c r="FY97" s="6"/>
      <c r="FZ97" s="6"/>
      <c r="GA97" s="6"/>
      <c r="GB97" s="6"/>
      <c r="GD97" s="7" t="s">
        <v>774</v>
      </c>
      <c r="GF97" s="7" t="s">
        <v>246</v>
      </c>
      <c r="GQ97" s="7" t="s">
        <v>246</v>
      </c>
      <c r="GY97" s="7" t="s">
        <v>241</v>
      </c>
      <c r="HK97" s="7" t="s">
        <v>264</v>
      </c>
      <c r="HM97" s="7" t="s">
        <v>238</v>
      </c>
      <c r="HQ97" s="7" t="s">
        <v>238</v>
      </c>
      <c r="HU97" s="7" t="s">
        <v>246</v>
      </c>
      <c r="HX97" s="7" t="s">
        <v>239</v>
      </c>
      <c r="HY97" s="7" t="s">
        <v>840</v>
      </c>
    </row>
    <row r="98" spans="1:233" ht="50.1" customHeight="1">
      <c r="A98" s="6" t="s">
        <v>841</v>
      </c>
      <c r="B98" s="6" t="s">
        <v>793</v>
      </c>
      <c r="C98" s="6"/>
      <c r="D98" s="6" t="s">
        <v>237</v>
      </c>
      <c r="G98" s="6" t="s">
        <v>238</v>
      </c>
      <c r="H98" s="6"/>
      <c r="I98" s="6"/>
      <c r="J98" s="6"/>
      <c r="K98" s="6"/>
      <c r="L98" s="6" t="s">
        <v>238</v>
      </c>
      <c r="M98" s="6"/>
      <c r="N98" s="6" t="s">
        <v>238</v>
      </c>
      <c r="O98" s="6"/>
      <c r="P98" s="6"/>
      <c r="Q98" s="6" t="s">
        <v>238</v>
      </c>
      <c r="R98" s="6"/>
      <c r="S98" s="6"/>
      <c r="U98" s="6" t="s">
        <v>246</v>
      </c>
      <c r="V98" s="7" t="s">
        <v>240</v>
      </c>
      <c r="W98" s="6" t="s">
        <v>241</v>
      </c>
      <c r="Y98" s="7" t="s">
        <v>842</v>
      </c>
      <c r="AA98" s="6"/>
      <c r="AB98" s="6" t="s">
        <v>238</v>
      </c>
      <c r="AC98" s="6"/>
      <c r="AD98" s="6" t="s">
        <v>238</v>
      </c>
      <c r="AE98" s="6"/>
      <c r="AF98" s="6"/>
      <c r="AG98" s="6"/>
      <c r="AH98" s="7" t="s">
        <v>843</v>
      </c>
      <c r="AI98" s="7" t="s">
        <v>246</v>
      </c>
      <c r="AJ98" s="7" t="s">
        <v>342</v>
      </c>
      <c r="AK98" s="7" t="s">
        <v>266</v>
      </c>
      <c r="AM98" s="6" t="s">
        <v>266</v>
      </c>
      <c r="AN98" s="7" t="s">
        <v>342</v>
      </c>
      <c r="AO98" s="7" t="s">
        <v>246</v>
      </c>
      <c r="AP98" s="7" t="s">
        <v>342</v>
      </c>
      <c r="AQ98" s="7" t="s">
        <v>413</v>
      </c>
      <c r="AR98" s="7" t="s">
        <v>247</v>
      </c>
      <c r="AS98" s="7" t="s">
        <v>844</v>
      </c>
      <c r="AT98" s="7" t="s">
        <v>435</v>
      </c>
      <c r="AV98" s="7" t="s">
        <v>239</v>
      </c>
      <c r="AW98" s="7" t="s">
        <v>239</v>
      </c>
      <c r="AY98" s="7" t="s">
        <v>239</v>
      </c>
      <c r="AZ98" s="7" t="s">
        <v>239</v>
      </c>
      <c r="BB98" s="6" t="s">
        <v>238</v>
      </c>
      <c r="BC98" s="6"/>
      <c r="BD98" s="6"/>
      <c r="BE98" s="6"/>
      <c r="BF98" s="6"/>
      <c r="BG98" s="6"/>
      <c r="BH98" s="6"/>
      <c r="BI98" s="6"/>
      <c r="BL98" s="6"/>
      <c r="BM98" s="6"/>
      <c r="BN98" s="6"/>
      <c r="BO98" s="6"/>
      <c r="BP98" s="6"/>
      <c r="BQ98" s="6"/>
      <c r="BR98" s="6"/>
      <c r="BS98" s="6" t="s">
        <v>845</v>
      </c>
      <c r="BU98" s="6"/>
      <c r="BV98" s="6"/>
      <c r="BW98" s="6"/>
      <c r="BX98" s="6"/>
      <c r="BY98" s="7" t="s">
        <v>846</v>
      </c>
      <c r="BZ98" s="7" t="s">
        <v>246</v>
      </c>
      <c r="CB98" s="7" t="s">
        <v>247</v>
      </c>
      <c r="CC98" s="7" t="s">
        <v>847</v>
      </c>
      <c r="CD98" s="7" t="s">
        <v>246</v>
      </c>
      <c r="CF98" s="6"/>
      <c r="CI98" s="6"/>
      <c r="CJ98" s="6" t="s">
        <v>238</v>
      </c>
      <c r="CK98" s="6"/>
      <c r="CL98" s="6"/>
      <c r="CM98" s="6"/>
      <c r="CN98" s="6"/>
      <c r="CO98" s="6"/>
      <c r="CW98" s="7" t="s">
        <v>246</v>
      </c>
      <c r="CX98" s="7" t="s">
        <v>246</v>
      </c>
      <c r="CY98" s="7" t="s">
        <v>249</v>
      </c>
      <c r="CZ98" s="7" t="s">
        <v>342</v>
      </c>
      <c r="DC98" s="6"/>
      <c r="DD98" s="6"/>
      <c r="DE98" s="6"/>
      <c r="DF98" s="6" t="s">
        <v>238</v>
      </c>
      <c r="DH98" s="7" t="s">
        <v>342</v>
      </c>
      <c r="DR98" s="7" t="s">
        <v>277</v>
      </c>
      <c r="DS98" s="7" t="s">
        <v>246</v>
      </c>
      <c r="DU98" s="7" t="s">
        <v>250</v>
      </c>
      <c r="DV98" s="7" t="s">
        <v>239</v>
      </c>
      <c r="DW98" s="7" t="s">
        <v>246</v>
      </c>
      <c r="EF98" s="7" t="s">
        <v>342</v>
      </c>
      <c r="EI98" s="7" t="s">
        <v>774</v>
      </c>
      <c r="EN98" s="7" t="s">
        <v>848</v>
      </c>
      <c r="EO98" s="7" t="s">
        <v>305</v>
      </c>
      <c r="EP98" s="7" t="s">
        <v>239</v>
      </c>
      <c r="EQ98" s="7" t="s">
        <v>305</v>
      </c>
      <c r="ER98" s="7" t="s">
        <v>239</v>
      </c>
      <c r="ES98" s="7" t="s">
        <v>254</v>
      </c>
      <c r="ET98" s="7" t="s">
        <v>849</v>
      </c>
      <c r="EU98" s="7" t="s">
        <v>271</v>
      </c>
      <c r="FB98" s="7" t="s">
        <v>342</v>
      </c>
      <c r="FC98" s="7" t="s">
        <v>342</v>
      </c>
      <c r="FD98" s="7" t="s">
        <v>342</v>
      </c>
      <c r="FE98" s="7" t="s">
        <v>342</v>
      </c>
      <c r="FF98" s="7" t="s">
        <v>342</v>
      </c>
      <c r="FG98" s="7" t="s">
        <v>342</v>
      </c>
      <c r="FH98" s="7" t="s">
        <v>247</v>
      </c>
      <c r="FI98" s="7" t="s">
        <v>305</v>
      </c>
      <c r="FK98" s="7" t="s">
        <v>238</v>
      </c>
      <c r="FP98" s="7" t="s">
        <v>850</v>
      </c>
      <c r="FQ98" s="7" t="s">
        <v>273</v>
      </c>
      <c r="FR98" s="7" t="s">
        <v>305</v>
      </c>
      <c r="FS98" s="7" t="s">
        <v>273</v>
      </c>
      <c r="FT98" s="7" t="s">
        <v>246</v>
      </c>
      <c r="FU98" s="6" t="s">
        <v>246</v>
      </c>
      <c r="FV98" s="6"/>
      <c r="FW98" s="6"/>
      <c r="FX98" s="6"/>
      <c r="FY98" s="6"/>
      <c r="FZ98" s="6"/>
      <c r="GA98" s="6"/>
      <c r="GB98" s="6"/>
      <c r="GC98" s="7" t="s">
        <v>342</v>
      </c>
      <c r="GD98" s="7" t="s">
        <v>246</v>
      </c>
      <c r="GF98" s="7" t="s">
        <v>246</v>
      </c>
      <c r="GP98" s="7" t="s">
        <v>342</v>
      </c>
      <c r="GQ98" s="7" t="s">
        <v>239</v>
      </c>
      <c r="GS98" s="7" t="s">
        <v>238</v>
      </c>
      <c r="GT98" s="7" t="s">
        <v>238</v>
      </c>
      <c r="GU98" s="7" t="s">
        <v>238</v>
      </c>
      <c r="GX98" s="7" t="s">
        <v>851</v>
      </c>
      <c r="GY98" s="7" t="s">
        <v>275</v>
      </c>
      <c r="GZ98" s="7" t="s">
        <v>852</v>
      </c>
      <c r="HG98" s="7" t="s">
        <v>853</v>
      </c>
      <c r="HK98" s="7" t="s">
        <v>238</v>
      </c>
      <c r="HM98" s="7" t="s">
        <v>238</v>
      </c>
      <c r="HO98" s="7" t="s">
        <v>238</v>
      </c>
      <c r="HP98" s="7" t="s">
        <v>238</v>
      </c>
      <c r="HU98" s="7" t="s">
        <v>774</v>
      </c>
      <c r="HV98" s="7" t="s">
        <v>854</v>
      </c>
      <c r="HX98" s="7" t="s">
        <v>239</v>
      </c>
      <c r="HY98" s="7" t="s">
        <v>855</v>
      </c>
    </row>
    <row r="99" spans="1:233" ht="50.1" customHeight="1">
      <c r="A99" s="10">
        <f>COUNTA(A90:A98)</f>
        <v>9</v>
      </c>
      <c r="B99" s="6">
        <f>COUNTIF(B90:B98,"provincial agency")</f>
        <v>8</v>
      </c>
      <c r="C99" s="10">
        <f>COUNTA(C90:C98)</f>
        <v>2</v>
      </c>
      <c r="D99" s="6">
        <f>COUNTIF(D90:D98,"annual")</f>
        <v>7</v>
      </c>
      <c r="E99" s="10">
        <f>COUNTA(E90:E98)</f>
        <v>3</v>
      </c>
      <c r="G99" s="6">
        <f>COUNTIF(G90:G98,"x")</f>
        <v>7</v>
      </c>
      <c r="H99" s="6"/>
      <c r="I99" s="6"/>
      <c r="J99" s="10">
        <f>COUNTA(J90:J98)</f>
        <v>2</v>
      </c>
      <c r="K99" s="6"/>
      <c r="L99" s="6">
        <f t="shared" ref="L99:S99" si="12">COUNTIF(L90:L98,"x")</f>
        <v>1</v>
      </c>
      <c r="M99" s="6">
        <f t="shared" si="12"/>
        <v>2</v>
      </c>
      <c r="N99" s="6">
        <f t="shared" si="12"/>
        <v>2</v>
      </c>
      <c r="O99" s="6">
        <f t="shared" si="12"/>
        <v>6</v>
      </c>
      <c r="P99" s="6">
        <f t="shared" si="12"/>
        <v>6</v>
      </c>
      <c r="Q99" s="6">
        <f t="shared" si="12"/>
        <v>2</v>
      </c>
      <c r="R99" s="6">
        <f t="shared" si="12"/>
        <v>0</v>
      </c>
      <c r="S99" s="6">
        <f t="shared" si="12"/>
        <v>2</v>
      </c>
      <c r="T99" s="10">
        <f>COUNTA(T90:T98)</f>
        <v>2</v>
      </c>
      <c r="U99" s="6">
        <f>COUNTIF(U90:U98,"yes")</f>
        <v>5</v>
      </c>
      <c r="V99" s="6">
        <f>COUNTIF(V90:V98,"sales only")</f>
        <v>8</v>
      </c>
      <c r="W99" s="6"/>
      <c r="X99" s="7">
        <v>1</v>
      </c>
      <c r="Y99" s="8"/>
      <c r="AA99" s="6">
        <f t="shared" ref="AA99:AG99" si="13">COUNTIF(AA90:AA98,"x")</f>
        <v>3</v>
      </c>
      <c r="AB99" s="6">
        <f t="shared" si="13"/>
        <v>5</v>
      </c>
      <c r="AC99" s="6">
        <f t="shared" si="13"/>
        <v>0</v>
      </c>
      <c r="AD99" s="6">
        <f t="shared" si="13"/>
        <v>7</v>
      </c>
      <c r="AE99" s="6">
        <f t="shared" si="13"/>
        <v>0</v>
      </c>
      <c r="AF99" s="6">
        <f t="shared" si="13"/>
        <v>4</v>
      </c>
      <c r="AG99" s="6">
        <f t="shared" si="13"/>
        <v>2</v>
      </c>
      <c r="AI99" s="6">
        <f>COUNTIF(AI90:AI98,"yes")</f>
        <v>4</v>
      </c>
      <c r="AK99" s="6">
        <f>COUNTIF(AK90:AK98,"state/province")</f>
        <v>6</v>
      </c>
      <c r="AL99" s="7" t="s">
        <v>983</v>
      </c>
      <c r="AM99" s="6">
        <f>COUNTIF(AM90:AM98,"state/provincial agency")</f>
        <v>6</v>
      </c>
      <c r="AN99" s="7" t="s">
        <v>984</v>
      </c>
      <c r="AQ99" s="6">
        <f>COUNTIF(AQ90:AQ98,"yes,disclosure made to state/province/territory officials")</f>
        <v>8</v>
      </c>
      <c r="AR99" s="6">
        <f>COUNTIF(AR90:AR98,"sale price statement")</f>
        <v>3</v>
      </c>
      <c r="AT99" s="6">
        <f>COUNTIF(AT90:AT98,"recorder/registrar")</f>
        <v>8</v>
      </c>
      <c r="AV99" s="6">
        <f>COUNTIF(AV90:AV98,"yes")</f>
        <v>9</v>
      </c>
      <c r="AW99" s="6">
        <f>COUNTIF(AW90:AW98,"yes")</f>
        <v>8</v>
      </c>
      <c r="AY99" s="6">
        <f>COUNTIF(AY90:AY98,"yes")</f>
        <v>9</v>
      </c>
      <c r="AZ99" s="6">
        <f>COUNTIF(AZ90:AZ98,"yes")</f>
        <v>9</v>
      </c>
      <c r="BB99" s="6">
        <f t="shared" ref="BB99:BI99" si="14">COUNTIF(BB90:BB98,"x")</f>
        <v>2</v>
      </c>
      <c r="BC99" s="6">
        <f t="shared" si="14"/>
        <v>7</v>
      </c>
      <c r="BD99" s="6">
        <f t="shared" si="14"/>
        <v>4</v>
      </c>
      <c r="BE99" s="6">
        <f t="shared" si="14"/>
        <v>5</v>
      </c>
      <c r="BF99" s="6">
        <f t="shared" si="14"/>
        <v>2</v>
      </c>
      <c r="BG99" s="6">
        <f t="shared" si="14"/>
        <v>1</v>
      </c>
      <c r="BH99" s="6">
        <f t="shared" si="14"/>
        <v>4</v>
      </c>
      <c r="BI99" s="6">
        <f t="shared" si="14"/>
        <v>2</v>
      </c>
      <c r="BL99" s="6">
        <f t="shared" ref="BL99:BR99" si="15">COUNTIF(BL90:BL98,"x")</f>
        <v>5</v>
      </c>
      <c r="BM99" s="6">
        <f t="shared" si="15"/>
        <v>2</v>
      </c>
      <c r="BN99" s="6">
        <f t="shared" si="15"/>
        <v>5</v>
      </c>
      <c r="BO99" s="6">
        <f t="shared" si="15"/>
        <v>1</v>
      </c>
      <c r="BP99" s="6">
        <f t="shared" si="15"/>
        <v>0</v>
      </c>
      <c r="BQ99" s="6">
        <f t="shared" si="15"/>
        <v>3</v>
      </c>
      <c r="BR99" s="6">
        <f t="shared" si="15"/>
        <v>1</v>
      </c>
      <c r="BS99" s="6"/>
      <c r="BU99" s="6">
        <f>COUNTIF(BU90:BU98,"x")</f>
        <v>5</v>
      </c>
      <c r="BV99" s="6">
        <f>COUNTIF(BV90:BV98,"x")</f>
        <v>1</v>
      </c>
      <c r="BW99" s="6">
        <f>COUNTIF(BW90:BW98,"x")</f>
        <v>2</v>
      </c>
      <c r="BX99" s="6">
        <f>COUNTIF(BX90:BX98,"x")</f>
        <v>2</v>
      </c>
      <c r="BZ99" s="6">
        <f>COUNTIF(BZ90:BZ98,"x")</f>
        <v>0</v>
      </c>
      <c r="CB99" s="7">
        <f>COUNTIF(CB90:CB98,"less than 5 observations")</f>
        <v>1</v>
      </c>
      <c r="CD99" s="7">
        <f>COUNTIF(CD90:CD98,"yes")</f>
        <v>2</v>
      </c>
      <c r="CF99" s="6"/>
      <c r="CG99" s="7">
        <f t="shared" ref="CG99:CU99" si="16">COUNTIF(CG90:CG98,"x")</f>
        <v>4</v>
      </c>
      <c r="CH99" s="7">
        <f t="shared" si="16"/>
        <v>0</v>
      </c>
      <c r="CI99" s="7">
        <f t="shared" si="16"/>
        <v>0</v>
      </c>
      <c r="CJ99" s="7">
        <f t="shared" si="16"/>
        <v>7</v>
      </c>
      <c r="CK99" s="7">
        <f t="shared" si="16"/>
        <v>1</v>
      </c>
      <c r="CL99" s="7">
        <f t="shared" si="16"/>
        <v>0</v>
      </c>
      <c r="CM99" s="7">
        <f t="shared" si="16"/>
        <v>4</v>
      </c>
      <c r="CN99" s="7">
        <f t="shared" si="16"/>
        <v>0</v>
      </c>
      <c r="CO99" s="7">
        <f t="shared" si="16"/>
        <v>0</v>
      </c>
      <c r="CP99" s="7">
        <f t="shared" si="16"/>
        <v>1</v>
      </c>
      <c r="CQ99" s="7">
        <f t="shared" si="16"/>
        <v>0</v>
      </c>
      <c r="CR99" s="7">
        <f t="shared" si="16"/>
        <v>0</v>
      </c>
      <c r="CS99" s="7">
        <f t="shared" si="16"/>
        <v>0</v>
      </c>
      <c r="CT99" s="7">
        <f t="shared" si="16"/>
        <v>0</v>
      </c>
      <c r="CU99" s="7">
        <f t="shared" si="16"/>
        <v>0</v>
      </c>
      <c r="CW99" s="7">
        <f>COUNTIF(CW90:CW98,"yes")</f>
        <v>5</v>
      </c>
      <c r="CX99" s="7">
        <f>COUNTIF(CX90:CX98,"yes")</f>
        <v>3</v>
      </c>
      <c r="DC99" s="6"/>
      <c r="DD99" s="6"/>
      <c r="DE99" s="6"/>
      <c r="DF99" s="7">
        <f>COUNTIF(DF90:DF98,"x")</f>
        <v>5</v>
      </c>
      <c r="DG99" s="7">
        <f>COUNTIF(DG90:DG98,"x")</f>
        <v>1</v>
      </c>
      <c r="DJ99" s="7">
        <f t="shared" ref="DJ99:DQ99" si="17">COUNTIF(DJ90:DJ98,"x")</f>
        <v>6</v>
      </c>
      <c r="DK99" s="7">
        <f t="shared" si="17"/>
        <v>4</v>
      </c>
      <c r="DL99" s="7">
        <f t="shared" si="17"/>
        <v>0</v>
      </c>
      <c r="DM99" s="7">
        <f t="shared" si="17"/>
        <v>0</v>
      </c>
      <c r="DN99" s="7">
        <f t="shared" si="17"/>
        <v>0</v>
      </c>
      <c r="DO99" s="7">
        <f t="shared" si="17"/>
        <v>0</v>
      </c>
      <c r="DP99" s="7">
        <f t="shared" si="17"/>
        <v>0</v>
      </c>
      <c r="DQ99" s="7">
        <f t="shared" si="17"/>
        <v>0</v>
      </c>
      <c r="DS99" s="7">
        <f>COUNTIF(DS90:DS98,"yes")</f>
        <v>4</v>
      </c>
      <c r="DU99" s="7">
        <f>COUNTIF(DU90:DU98,"cod and prd")</f>
        <v>4</v>
      </c>
      <c r="DV99" s="7">
        <f>COUNTIF(DV90:DV98,"yes")</f>
        <v>6</v>
      </c>
      <c r="DW99" s="7">
        <f>COUNTIF(DW90:DW98,"yes")</f>
        <v>8</v>
      </c>
      <c r="DY99" s="7">
        <f t="shared" ref="DY99:EE99" si="18">COUNTIF(DY90:DY98,"x")</f>
        <v>2</v>
      </c>
      <c r="DZ99" s="7">
        <f t="shared" si="18"/>
        <v>2</v>
      </c>
      <c r="EA99" s="7">
        <f t="shared" si="18"/>
        <v>2</v>
      </c>
      <c r="EB99" s="7">
        <f t="shared" si="18"/>
        <v>3</v>
      </c>
      <c r="EC99" s="7">
        <f t="shared" si="18"/>
        <v>0</v>
      </c>
      <c r="ED99" s="7">
        <f t="shared" si="18"/>
        <v>3</v>
      </c>
      <c r="EE99" s="7">
        <f t="shared" si="18"/>
        <v>2</v>
      </c>
      <c r="EG99" s="7">
        <f>COUNTIF(EG90:EG98,"yes-indicate percentage (50 char limit):")</f>
        <v>1</v>
      </c>
      <c r="EI99" s="7">
        <f>COUNTIF(EI90:EI98,"yes")</f>
        <v>2</v>
      </c>
      <c r="EK99" s="7">
        <f>COUNTIF(EK90:EK98,"x")</f>
        <v>1</v>
      </c>
      <c r="EL99" s="7">
        <f>COUNTIF(EL90:EL98,"x")</f>
        <v>0</v>
      </c>
      <c r="EM99" s="7">
        <f>COUNTIF(EM90:EM98,"x")</f>
        <v>1</v>
      </c>
      <c r="EP99" s="7">
        <f>COUNTIF(EP90:EP98,"yes")</f>
        <v>4</v>
      </c>
      <c r="ER99" s="7">
        <f>COUNTIF(ER90:ER98,"yes")</f>
        <v>5</v>
      </c>
      <c r="ES99" s="6">
        <f>COUNTIF(ES90:ES98,"0.90-1.10")</f>
        <v>3</v>
      </c>
      <c r="EU99" s="6">
        <f>COUNTIF(EU90:EU98,"statute")</f>
        <v>4</v>
      </c>
      <c r="EX99" s="6">
        <f>COUNTIF(EX90:EX98,"x")</f>
        <v>5</v>
      </c>
      <c r="EY99" s="6">
        <f>COUNTIF(EY90:EY98,"x")</f>
        <v>4</v>
      </c>
      <c r="EZ99" s="6">
        <f>COUNTIF(EZ90:EZ98,"x")</f>
        <v>2</v>
      </c>
      <c r="FA99" s="6">
        <f>COUNTIF(FA90:FA98,"x")</f>
        <v>0</v>
      </c>
      <c r="FH99" s="6">
        <f>COUNTIF(FH90:FH98,"prd 0.98 to 1.03")</f>
        <v>6</v>
      </c>
      <c r="FK99" s="6">
        <f>COUNTIF(FK90:FK98,"x")</f>
        <v>4</v>
      </c>
      <c r="FL99" s="6">
        <f>COUNTIF(FL90:FL98,"x")</f>
        <v>4</v>
      </c>
      <c r="FM99" s="6">
        <f>COUNTIF(FM90:FM98,"x")</f>
        <v>0</v>
      </c>
      <c r="FN99" s="6">
        <f>COUNTIF(FN90:FN98,"x")</f>
        <v>1</v>
      </c>
      <c r="FO99" s="6">
        <f>COUNTIF(FO90:FO98,"x")</f>
        <v>1</v>
      </c>
      <c r="FQ99" s="6">
        <f>COUNTIF(FQ90:FQ98,"yes")</f>
        <v>4</v>
      </c>
      <c r="FS99" s="6">
        <f>COUNTIF(FS90:FS98,"no")</f>
        <v>3</v>
      </c>
      <c r="FT99" s="6">
        <f>COUNTIF(FT90:FT98,"yes")</f>
        <v>0</v>
      </c>
      <c r="FU99" s="6">
        <f>COUNTIF(FU90:FU98,"yes")</f>
        <v>5</v>
      </c>
      <c r="FV99" s="6"/>
      <c r="FW99" s="6">
        <f t="shared" ref="FW99:GB99" si="19">COUNTIF(FW90:FW98,"x")</f>
        <v>5</v>
      </c>
      <c r="FX99" s="6">
        <f t="shared" si="19"/>
        <v>5</v>
      </c>
      <c r="FY99" s="6">
        <f t="shared" si="19"/>
        <v>1</v>
      </c>
      <c r="FZ99" s="6">
        <f t="shared" si="19"/>
        <v>1</v>
      </c>
      <c r="GA99" s="6">
        <f t="shared" si="19"/>
        <v>1</v>
      </c>
      <c r="GB99" s="6">
        <f t="shared" si="19"/>
        <v>0</v>
      </c>
      <c r="GD99" s="6">
        <f>COUNTIF(GD90:GD98,"yes")</f>
        <v>2</v>
      </c>
      <c r="GF99" s="6">
        <f>COUNTIF(GF90:GF98,"yes")</f>
        <v>0</v>
      </c>
      <c r="GQ99" s="6">
        <f>COUNTIF(GQ90:GQ98,"yes")</f>
        <v>8</v>
      </c>
      <c r="GS99" s="6">
        <f>COUNTIF(GS90:GS98,"x")</f>
        <v>7</v>
      </c>
      <c r="GT99" s="6">
        <f>COUNTIF(GT90:GT98,"x")</f>
        <v>8</v>
      </c>
      <c r="GU99" s="6">
        <f>COUNTIF(GU90:GU98,"x")</f>
        <v>5</v>
      </c>
      <c r="GV99" s="6">
        <f>COUNTIF(GV90:GV98,"x")</f>
        <v>2</v>
      </c>
      <c r="GY99" s="6">
        <f>COUNTIF(GY90:GY98,"yes")</f>
        <v>0</v>
      </c>
      <c r="HA99" s="6">
        <f t="shared" ref="HA99:HF99" si="20">COUNTIF(HA90:HA98,"x")</f>
        <v>0</v>
      </c>
      <c r="HB99" s="6">
        <f t="shared" si="20"/>
        <v>1</v>
      </c>
      <c r="HC99" s="6">
        <f t="shared" si="20"/>
        <v>0</v>
      </c>
      <c r="HD99" s="6">
        <f t="shared" si="20"/>
        <v>5</v>
      </c>
      <c r="HE99" s="6">
        <f t="shared" si="20"/>
        <v>1</v>
      </c>
      <c r="HF99" s="6">
        <f t="shared" si="20"/>
        <v>0</v>
      </c>
      <c r="HH99" s="6">
        <f>COUNTIF(HH90:HH98,"x")</f>
        <v>0</v>
      </c>
      <c r="HI99" s="6">
        <f>COUNTIF(HI90:HI98,"x")</f>
        <v>1</v>
      </c>
      <c r="HJ99" s="6">
        <f>COUNTIF(HJ90:HJ98,"x")</f>
        <v>0</v>
      </c>
      <c r="HK99" s="6">
        <f t="shared" ref="HK99:HS99" si="21">COUNTIF(HK90:HK98,"x")</f>
        <v>8</v>
      </c>
      <c r="HL99" s="6">
        <f t="shared" si="21"/>
        <v>0</v>
      </c>
      <c r="HM99" s="6">
        <f t="shared" si="21"/>
        <v>4</v>
      </c>
      <c r="HN99" s="6">
        <f t="shared" si="21"/>
        <v>1</v>
      </c>
      <c r="HO99" s="6">
        <f t="shared" si="21"/>
        <v>6</v>
      </c>
      <c r="HP99" s="6">
        <f t="shared" si="21"/>
        <v>7</v>
      </c>
      <c r="HQ99" s="6">
        <f t="shared" si="21"/>
        <v>4</v>
      </c>
      <c r="HR99" s="6">
        <f t="shared" si="21"/>
        <v>0</v>
      </c>
      <c r="HS99" s="6">
        <f t="shared" si="21"/>
        <v>1</v>
      </c>
      <c r="HU99" s="6">
        <f>COUNTIF(HU90:HU98,"yes")</f>
        <v>1</v>
      </c>
      <c r="HX99" s="6">
        <f>COUNTIF(HX90:HX98,"yes")</f>
        <v>9</v>
      </c>
    </row>
    <row r="100" spans="1:233" ht="50.1" customHeight="1">
      <c r="A100" s="6"/>
      <c r="B100" s="6"/>
      <c r="C100" s="6"/>
      <c r="D100" s="6"/>
      <c r="G100" s="6"/>
      <c r="H100" s="6"/>
      <c r="I100" s="6"/>
      <c r="J100" s="6"/>
      <c r="K100" s="6"/>
      <c r="L100" s="6"/>
      <c r="M100" s="6"/>
      <c r="N100" s="6"/>
      <c r="O100" s="6"/>
      <c r="P100" s="6"/>
      <c r="Q100" s="6"/>
      <c r="R100" s="6"/>
      <c r="S100" s="6"/>
      <c r="U100" s="6">
        <f>COUNTIF(U90:U98,"no")</f>
        <v>4</v>
      </c>
      <c r="V100" s="6">
        <f>COUNTIF(V90:V98,"Both sales and appraisals conducted by or contracted by your agency")</f>
        <v>1</v>
      </c>
      <c r="W100" s="6"/>
      <c r="AA100" s="6"/>
      <c r="AB100" s="6"/>
      <c r="AC100" s="6"/>
      <c r="AD100" s="6"/>
      <c r="AE100" s="6"/>
      <c r="AF100" s="6"/>
      <c r="AG100" s="6"/>
      <c r="AI100" s="6">
        <f>COUNTIF(AI90:AI98,"no")</f>
        <v>5</v>
      </c>
      <c r="AK100" s="6">
        <f>COUNTIF(AK90:AK98,"other, specify (50 char limit):")</f>
        <v>0</v>
      </c>
      <c r="AM100" s="6">
        <f>COUNTIF(AM90:AM98,"local")</f>
        <v>3</v>
      </c>
      <c r="AN100" s="7" t="s">
        <v>978</v>
      </c>
      <c r="AQ100" s="6">
        <f>COUNTIF(AQ90:AQ98,"yes, disclosure made to both")</f>
        <v>1</v>
      </c>
      <c r="AR100" s="6">
        <f>COUNTIF(AR90:AR98,"both")</f>
        <v>1</v>
      </c>
      <c r="AT100" s="6">
        <f>COUNTIF(AT90:AT98,"local assessor")</f>
        <v>1</v>
      </c>
      <c r="AW100" s="6">
        <f>COUNTIF(AW90:AW98,"no")</f>
        <v>1</v>
      </c>
      <c r="BB100" s="6"/>
      <c r="BC100" s="6"/>
      <c r="BD100" s="6"/>
      <c r="BE100" s="6"/>
      <c r="BF100" s="6"/>
      <c r="BG100" s="6"/>
      <c r="BH100" s="6"/>
      <c r="BI100" s="6"/>
      <c r="BL100" s="6"/>
      <c r="BM100" s="6"/>
      <c r="BN100" s="6"/>
      <c r="BO100" s="6"/>
      <c r="BP100" s="6"/>
      <c r="BQ100" s="6"/>
      <c r="BR100" s="6"/>
      <c r="BS100" s="6"/>
      <c r="BU100" s="6"/>
      <c r="BV100" s="6"/>
      <c r="BW100" s="6"/>
      <c r="BX100" s="6"/>
      <c r="CB100" s="7">
        <f>COUNTIF(CB90:CB98,"5 to 9 observations")</f>
        <v>2</v>
      </c>
      <c r="CD100" s="7">
        <f>COUNTIF(CD90:CD98,"no")</f>
        <v>7</v>
      </c>
      <c r="CF100" s="6"/>
      <c r="CI100" s="6"/>
      <c r="CJ100" s="6"/>
      <c r="CK100" s="6"/>
      <c r="CL100" s="6"/>
      <c r="CM100" s="6"/>
      <c r="CN100" s="6"/>
      <c r="CO100" s="6"/>
      <c r="CW100" s="7">
        <f>COUNTIF(CW90:CW98,"no")</f>
        <v>4</v>
      </c>
      <c r="CX100" s="7">
        <f>COUNTIF(CX90:CX98,"no")</f>
        <v>6</v>
      </c>
      <c r="DC100" s="6"/>
      <c r="DD100" s="6"/>
      <c r="DE100" s="6"/>
      <c r="DF100" s="6"/>
      <c r="DS100" s="7">
        <f>COUNTIF(DS90:DS98,"no")</f>
        <v>5</v>
      </c>
      <c r="DU100" s="7">
        <f>COUNTIF(DU90:DU98,"coefficient of dispersion (cod)")</f>
        <v>2</v>
      </c>
      <c r="DV100" s="7">
        <f>COUNTIF(DV90:DV98,"no")</f>
        <v>3</v>
      </c>
      <c r="DW100" s="7">
        <f>COUNTIF(DW90:DW98,"no")</f>
        <v>1</v>
      </c>
      <c r="EG100" s="7">
        <f>COUNTIF(EG90:EG98,"no")</f>
        <v>7</v>
      </c>
      <c r="EI100" s="7">
        <f>COUNTIF(EI90:EI98,"no")</f>
        <v>7</v>
      </c>
      <c r="EP100" s="7">
        <f>COUNTIF(EP90:EP98,"no")</f>
        <v>5</v>
      </c>
      <c r="ER100" s="7">
        <f>COUNTIF(ER90:ER98,"no")</f>
        <v>4</v>
      </c>
      <c r="ES100" s="6">
        <f>COUNTIF(ES90:ES98,"0.95-1.05")</f>
        <v>3</v>
      </c>
      <c r="EU100" s="6">
        <f>COUNTIF(EU90:EU98,"other, describe (50 char limit):")</f>
        <v>2</v>
      </c>
      <c r="FQ100" s="6">
        <f>COUNTIF(FQ90:FQ98,"no")</f>
        <v>1</v>
      </c>
      <c r="FS100" s="6">
        <f>COUNTIF(FS90:FS98,"not applicable")</f>
        <v>6</v>
      </c>
      <c r="FT100" s="6">
        <f>COUNTIF(FT90:FT98,"no")</f>
        <v>8</v>
      </c>
      <c r="FU100" s="6">
        <f>COUNTIF(FU90:FU98,"no")</f>
        <v>4</v>
      </c>
      <c r="FV100" s="6"/>
      <c r="FW100" s="6"/>
      <c r="FX100" s="6"/>
      <c r="FY100" s="6"/>
      <c r="FZ100" s="6"/>
      <c r="GA100" s="6"/>
      <c r="GB100" s="6"/>
      <c r="GD100" s="6">
        <f>COUNTIF(GD90:GD98,"no")</f>
        <v>7</v>
      </c>
      <c r="GF100" s="6">
        <f>COUNTIF(GF90:GF98,"no")</f>
        <v>9</v>
      </c>
      <c r="GQ100" s="6">
        <f>COUNTIF(GQ90:GQ98,"no")</f>
        <v>1</v>
      </c>
      <c r="GY100" s="6">
        <f>COUNTIF(GY90:GY98,"no")</f>
        <v>7</v>
      </c>
      <c r="HU100" s="6">
        <f>COUNTIF(HU90:HU98,"no")</f>
        <v>8</v>
      </c>
    </row>
    <row r="101" spans="1:233" ht="50.1" customHeight="1">
      <c r="D101" s="6">
        <f>COUNTIF(D90:D100,"other, describe (50 char limit):")</f>
        <v>2</v>
      </c>
      <c r="AK101" s="6">
        <f>COUNTIF(AK90:AK98,"local")</f>
        <v>3</v>
      </c>
      <c r="AL101" s="7" t="s">
        <v>266</v>
      </c>
      <c r="AM101" s="6">
        <f>COUNTIF(AM90:AM98,"other (see next question)")</f>
        <v>0</v>
      </c>
      <c r="CB101" s="7">
        <f>COUNTIF(CB90:CB98,"10 to 19 observations")</f>
        <v>2</v>
      </c>
      <c r="CX101" s="7">
        <f>COUNTIF(CX90:CX98,"not applicable")</f>
        <v>0</v>
      </c>
      <c r="DU101" s="7">
        <f>COUNTIF(DU90:DU98,"neither")</f>
        <v>3</v>
      </c>
      <c r="ES101" s="6">
        <f>COUNTIF(ES90:ES98,"other, indicate range (50 char limit):")</f>
        <v>2</v>
      </c>
      <c r="EU101" s="6">
        <f>COUNTIF(EU90:EU98,"administrative rule or regulation")</f>
        <v>3</v>
      </c>
      <c r="FQ101" s="6">
        <f>COUNTIF(FQ90:FQ98,"not applicable")</f>
        <v>4</v>
      </c>
      <c r="FT101" s="6">
        <f>COUNTIF(FT90:FT98,"nonstatutory requirement")</f>
        <v>1</v>
      </c>
      <c r="GY101" s="6">
        <f>COUNTIF(GY90:GY98,"not applicable")</f>
        <v>1</v>
      </c>
      <c r="HU101" s="6">
        <f>COUNTIF(HU91:HU99,"not applicable")</f>
        <v>0</v>
      </c>
    </row>
    <row r="102" spans="1:233" ht="50.1" customHeight="1">
      <c r="A102" s="35">
        <v>11</v>
      </c>
      <c r="AK102" s="6">
        <f>COUNTIF(AK90:AK98,"not applicable")</f>
        <v>0</v>
      </c>
      <c r="CB102" s="7">
        <f>COUNTIF(CB90:CB98,"20 to 30 observations")</f>
        <v>2</v>
      </c>
      <c r="ES102" s="7" t="s">
        <v>961</v>
      </c>
      <c r="GY102" s="6">
        <f>COUNTIF(GY90:GY98,"additional comment:")</f>
        <v>1</v>
      </c>
    </row>
    <row r="103" spans="1:233" ht="50.1" customHeight="1">
      <c r="A103" s="10">
        <v>59</v>
      </c>
      <c r="D103" s="10" t="s">
        <v>881</v>
      </c>
      <c r="CB103" s="7">
        <f>COUNTIF(CB46:CB97,"more than 30 observations")</f>
        <v>0</v>
      </c>
    </row>
    <row r="104" spans="1:233" ht="50.1" customHeight="1">
      <c r="A104" s="35">
        <v>63</v>
      </c>
      <c r="D104" s="35" t="s">
        <v>882</v>
      </c>
      <c r="CB104" s="7">
        <f>COUNTIF(CB90:CB98,"other, describe (50 char limit):")</f>
        <v>2</v>
      </c>
    </row>
    <row r="105" spans="1:233" ht="50.1" customHeight="1"/>
    <row r="106" spans="1:233" ht="20.100000000000001" customHeight="1"/>
    <row r="107" spans="1:233" ht="20.100000000000001" customHeight="1"/>
    <row r="108" spans="1:233" ht="20.100000000000001" customHeight="1"/>
    <row r="109" spans="1:233" ht="20.100000000000001" customHeight="1"/>
    <row r="112" spans="1:233">
      <c r="A112" s="1"/>
    </row>
    <row r="113" spans="1:1">
      <c r="A113" s="1"/>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row>
    <row r="145" spans="1:1">
      <c r="A145" s="6"/>
    </row>
    <row r="146" spans="1:1">
      <c r="A146" s="6"/>
    </row>
    <row r="147" spans="1:1">
      <c r="A147" s="6"/>
    </row>
    <row r="148" spans="1:1">
      <c r="A148" s="6"/>
    </row>
    <row r="149" spans="1:1">
      <c r="A149" s="6"/>
    </row>
    <row r="150" spans="1:1">
      <c r="A150" s="6"/>
    </row>
    <row r="151" spans="1:1">
      <c r="A151" s="6"/>
    </row>
    <row r="152" spans="1:1">
      <c r="A152" s="7"/>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18"/>
    </row>
  </sheetData>
  <hyperlinks>
    <hyperlink ref="A54" r:id="rId1" display="=@COUNTA(A3:A5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dimension ref="A2:C54"/>
  <sheetViews>
    <sheetView workbookViewId="0">
      <selection activeCell="A3" sqref="A3:A66"/>
    </sheetView>
  </sheetViews>
  <sheetFormatPr defaultRowHeight="14.4"/>
  <cols>
    <col min="1" max="1" width="21.44140625" bestFit="1" customWidth="1"/>
    <col min="2" max="2" width="26.88671875" bestFit="1" customWidth="1"/>
  </cols>
  <sheetData>
    <row r="2" spans="1:3" ht="201.6">
      <c r="B2" s="2" t="s">
        <v>42</v>
      </c>
      <c r="C2" s="2" t="s">
        <v>50</v>
      </c>
    </row>
    <row r="3" spans="1:3">
      <c r="A3" s="1" t="s">
        <v>233</v>
      </c>
      <c r="B3" s="2"/>
      <c r="C3" s="2"/>
    </row>
    <row r="4" spans="1:3">
      <c r="A4" s="6" t="s">
        <v>234</v>
      </c>
      <c r="B4" s="7" t="s">
        <v>246</v>
      </c>
      <c r="C4" s="7" t="s">
        <v>239</v>
      </c>
    </row>
    <row r="5" spans="1:3">
      <c r="A5" s="6" t="s">
        <v>261</v>
      </c>
      <c r="B5" s="7" t="s">
        <v>246</v>
      </c>
      <c r="C5" s="7" t="s">
        <v>246</v>
      </c>
    </row>
    <row r="6" spans="1:3">
      <c r="A6" s="6" t="s">
        <v>279</v>
      </c>
      <c r="B6" s="7" t="s">
        <v>282</v>
      </c>
      <c r="C6" s="7" t="s">
        <v>246</v>
      </c>
    </row>
    <row r="7" spans="1:3">
      <c r="A7" s="6" t="s">
        <v>291</v>
      </c>
      <c r="B7" s="7" t="s">
        <v>246</v>
      </c>
      <c r="C7" s="7" t="s">
        <v>239</v>
      </c>
    </row>
    <row r="8" spans="1:3" ht="43.2">
      <c r="A8" s="6" t="s">
        <v>316</v>
      </c>
      <c r="B8" s="7" t="s">
        <v>413</v>
      </c>
      <c r="C8" s="7" t="s">
        <v>239</v>
      </c>
    </row>
    <row r="9" spans="1:3" ht="28.8">
      <c r="A9" s="6" t="s">
        <v>325</v>
      </c>
      <c r="B9" s="7" t="s">
        <v>320</v>
      </c>
      <c r="C9" s="7" t="s">
        <v>239</v>
      </c>
    </row>
    <row r="10" spans="1:3" ht="28.8">
      <c r="A10" s="6" t="s">
        <v>351</v>
      </c>
      <c r="B10" s="7" t="s">
        <v>320</v>
      </c>
      <c r="C10" s="7" t="s">
        <v>239</v>
      </c>
    </row>
    <row r="11" spans="1:3">
      <c r="A11" s="6" t="s">
        <v>356</v>
      </c>
      <c r="B11" s="7" t="s">
        <v>282</v>
      </c>
      <c r="C11" s="7" t="s">
        <v>239</v>
      </c>
    </row>
    <row r="12" spans="1:3" ht="28.8">
      <c r="A12" s="6" t="s">
        <v>362</v>
      </c>
      <c r="B12" s="7" t="s">
        <v>320</v>
      </c>
      <c r="C12" s="7" t="s">
        <v>239</v>
      </c>
    </row>
    <row r="13" spans="1:3">
      <c r="A13" s="6" t="s">
        <v>367</v>
      </c>
      <c r="B13" s="7" t="s">
        <v>282</v>
      </c>
      <c r="C13" s="7" t="s">
        <v>239</v>
      </c>
    </row>
    <row r="14" spans="1:3">
      <c r="A14" s="6" t="s">
        <v>381</v>
      </c>
      <c r="B14" s="7" t="s">
        <v>282</v>
      </c>
      <c r="C14" s="7" t="s">
        <v>239</v>
      </c>
    </row>
    <row r="15" spans="1:3" ht="43.2">
      <c r="A15" s="6" t="s">
        <v>409</v>
      </c>
      <c r="B15" s="7" t="s">
        <v>413</v>
      </c>
      <c r="C15" s="7" t="s">
        <v>239</v>
      </c>
    </row>
    <row r="16" spans="1:3">
      <c r="A16" s="6" t="s">
        <v>417</v>
      </c>
      <c r="B16" s="7" t="s">
        <v>246</v>
      </c>
      <c r="C16" s="7" t="s">
        <v>246</v>
      </c>
    </row>
    <row r="17" spans="1:3">
      <c r="A17" s="6" t="s">
        <v>423</v>
      </c>
      <c r="B17" s="7" t="s">
        <v>246</v>
      </c>
      <c r="C17" s="7" t="s">
        <v>239</v>
      </c>
    </row>
    <row r="18" spans="1:3" ht="28.8">
      <c r="A18" s="6" t="s">
        <v>431</v>
      </c>
      <c r="B18" s="7" t="s">
        <v>320</v>
      </c>
      <c r="C18" s="7" t="s">
        <v>246</v>
      </c>
    </row>
    <row r="19" spans="1:3">
      <c r="A19" s="6" t="s">
        <v>449</v>
      </c>
      <c r="B19" s="7" t="s">
        <v>282</v>
      </c>
      <c r="C19" s="7" t="s">
        <v>239</v>
      </c>
    </row>
    <row r="20" spans="1:3">
      <c r="A20" s="6" t="s">
        <v>457</v>
      </c>
      <c r="B20" s="7" t="s">
        <v>282</v>
      </c>
      <c r="C20" s="7" t="s">
        <v>246</v>
      </c>
    </row>
    <row r="21" spans="1:3">
      <c r="A21" s="6" t="s">
        <v>472</v>
      </c>
      <c r="B21" s="7" t="s">
        <v>246</v>
      </c>
      <c r="C21" s="7" t="s">
        <v>239</v>
      </c>
    </row>
    <row r="22" spans="1:3">
      <c r="A22" s="6" t="s">
        <v>964</v>
      </c>
      <c r="B22" s="7" t="s">
        <v>246</v>
      </c>
      <c r="C22" s="7" t="s">
        <v>246</v>
      </c>
    </row>
    <row r="23" spans="1:3">
      <c r="A23" s="6" t="s">
        <v>489</v>
      </c>
      <c r="B23" s="7" t="s">
        <v>282</v>
      </c>
      <c r="C23" s="7" t="s">
        <v>239</v>
      </c>
    </row>
    <row r="24" spans="1:3">
      <c r="A24" s="6" t="s">
        <v>498</v>
      </c>
      <c r="B24" s="7" t="s">
        <v>282</v>
      </c>
      <c r="C24" s="7" t="s">
        <v>239</v>
      </c>
    </row>
    <row r="25" spans="1:3">
      <c r="A25" s="6" t="s">
        <v>500</v>
      </c>
      <c r="B25" s="7" t="s">
        <v>282</v>
      </c>
      <c r="C25" s="7" t="s">
        <v>239</v>
      </c>
    </row>
    <row r="26" spans="1:3">
      <c r="A26" s="6" t="s">
        <v>510</v>
      </c>
      <c r="B26" s="7" t="s">
        <v>282</v>
      </c>
      <c r="C26" s="7" t="s">
        <v>239</v>
      </c>
    </row>
    <row r="27" spans="1:3">
      <c r="A27" s="6" t="s">
        <v>534</v>
      </c>
      <c r="B27" s="7" t="s">
        <v>282</v>
      </c>
      <c r="C27" s="7" t="s">
        <v>239</v>
      </c>
    </row>
    <row r="28" spans="1:3">
      <c r="A28" s="19" t="s">
        <v>549</v>
      </c>
      <c r="B28" s="20" t="s">
        <v>246</v>
      </c>
      <c r="C28" s="20" t="s">
        <v>246</v>
      </c>
    </row>
    <row r="29" spans="1:3">
      <c r="A29" s="6" t="s">
        <v>550</v>
      </c>
      <c r="B29" s="7" t="s">
        <v>246</v>
      </c>
      <c r="C29" s="7" t="s">
        <v>246</v>
      </c>
    </row>
    <row r="30" spans="1:3" ht="43.2">
      <c r="A30" s="6" t="s">
        <v>565</v>
      </c>
      <c r="B30" s="7" t="s">
        <v>413</v>
      </c>
      <c r="C30" s="7" t="s">
        <v>246</v>
      </c>
    </row>
    <row r="31" spans="1:3">
      <c r="A31" s="6" t="s">
        <v>580</v>
      </c>
      <c r="B31" s="6" t="s">
        <v>282</v>
      </c>
      <c r="C31" s="6" t="s">
        <v>239</v>
      </c>
    </row>
    <row r="32" spans="1:3">
      <c r="A32" s="6" t="s">
        <v>594</v>
      </c>
      <c r="B32" s="7" t="s">
        <v>246</v>
      </c>
      <c r="C32" s="7" t="s">
        <v>239</v>
      </c>
    </row>
    <row r="33" spans="1:3">
      <c r="A33" s="6" t="s">
        <v>601</v>
      </c>
      <c r="B33" s="7" t="s">
        <v>282</v>
      </c>
      <c r="C33" s="7" t="s">
        <v>239</v>
      </c>
    </row>
    <row r="34" spans="1:3">
      <c r="A34" s="6" t="s">
        <v>604</v>
      </c>
      <c r="B34" s="7" t="s">
        <v>971</v>
      </c>
      <c r="C34" s="7" t="s">
        <v>239</v>
      </c>
    </row>
    <row r="35" spans="1:3" ht="28.8">
      <c r="A35" s="6" t="s">
        <v>617</v>
      </c>
      <c r="B35" s="7" t="s">
        <v>320</v>
      </c>
      <c r="C35" s="7" t="s">
        <v>246</v>
      </c>
    </row>
    <row r="36" spans="1:3">
      <c r="A36" s="6" t="s">
        <v>625</v>
      </c>
      <c r="B36" s="7" t="s">
        <v>282</v>
      </c>
      <c r="C36" s="7" t="s">
        <v>239</v>
      </c>
    </row>
    <row r="37" spans="1:3">
      <c r="A37" s="6" t="s">
        <v>635</v>
      </c>
      <c r="B37" s="7" t="s">
        <v>246</v>
      </c>
      <c r="C37" s="7" t="s">
        <v>239</v>
      </c>
    </row>
    <row r="38" spans="1:3">
      <c r="A38" s="6" t="s">
        <v>642</v>
      </c>
      <c r="B38" s="7" t="s">
        <v>282</v>
      </c>
      <c r="C38" s="7" t="s">
        <v>246</v>
      </c>
    </row>
    <row r="39" spans="1:3">
      <c r="A39" s="6" t="s">
        <v>654</v>
      </c>
      <c r="B39" s="7" t="s">
        <v>282</v>
      </c>
      <c r="C39" s="7" t="s">
        <v>239</v>
      </c>
    </row>
    <row r="40" spans="1:3">
      <c r="A40" s="6" t="s">
        <v>664</v>
      </c>
      <c r="B40" s="7" t="s">
        <v>246</v>
      </c>
      <c r="C40" s="7" t="s">
        <v>239</v>
      </c>
    </row>
    <row r="41" spans="1:3" ht="43.2">
      <c r="A41" s="6" t="s">
        <v>675</v>
      </c>
      <c r="B41" s="7" t="s">
        <v>413</v>
      </c>
      <c r="C41" s="7" t="s">
        <v>246</v>
      </c>
    </row>
    <row r="42" spans="1:3">
      <c r="A42" s="7" t="s">
        <v>693</v>
      </c>
      <c r="B42" s="7" t="s">
        <v>282</v>
      </c>
      <c r="C42" s="7" t="s">
        <v>239</v>
      </c>
    </row>
    <row r="43" spans="1:3">
      <c r="A43" s="6" t="s">
        <v>694</v>
      </c>
      <c r="B43" s="7" t="s">
        <v>774</v>
      </c>
      <c r="C43" s="7" t="s">
        <v>239</v>
      </c>
    </row>
    <row r="44" spans="1:3">
      <c r="A44" s="6" t="s">
        <v>699</v>
      </c>
      <c r="B44" s="7" t="s">
        <v>282</v>
      </c>
      <c r="C44" s="7" t="s">
        <v>239</v>
      </c>
    </row>
    <row r="45" spans="1:3" ht="43.2">
      <c r="A45" s="6" t="s">
        <v>706</v>
      </c>
      <c r="B45" s="7" t="s">
        <v>413</v>
      </c>
      <c r="C45" s="7" t="s">
        <v>239</v>
      </c>
    </row>
    <row r="46" spans="1:3">
      <c r="A46" s="6" t="s">
        <v>711</v>
      </c>
      <c r="B46" s="7" t="s">
        <v>246</v>
      </c>
      <c r="C46" s="7" t="s">
        <v>239</v>
      </c>
    </row>
    <row r="47" spans="1:3">
      <c r="A47" s="6" t="s">
        <v>715</v>
      </c>
      <c r="B47" s="7" t="s">
        <v>246</v>
      </c>
      <c r="C47" s="7" t="s">
        <v>246</v>
      </c>
    </row>
    <row r="48" spans="1:3">
      <c r="A48" s="6" t="s">
        <v>725</v>
      </c>
      <c r="B48" s="7" t="s">
        <v>246</v>
      </c>
      <c r="C48" s="7" t="s">
        <v>246</v>
      </c>
    </row>
    <row r="49" spans="1:3">
      <c r="A49" s="6" t="s">
        <v>735</v>
      </c>
      <c r="B49" s="7" t="s">
        <v>282</v>
      </c>
      <c r="C49" s="7" t="s">
        <v>239</v>
      </c>
    </row>
    <row r="50" spans="1:3" ht="28.8">
      <c r="A50" s="6" t="s">
        <v>739</v>
      </c>
      <c r="B50" s="7" t="s">
        <v>320</v>
      </c>
      <c r="C50" s="7" t="s">
        <v>239</v>
      </c>
    </row>
    <row r="51" spans="1:3">
      <c r="A51" s="6" t="s">
        <v>745</v>
      </c>
      <c r="B51" s="7" t="s">
        <v>282</v>
      </c>
      <c r="C51" s="7" t="s">
        <v>239</v>
      </c>
    </row>
    <row r="52" spans="1:3">
      <c r="A52" s="6" t="s">
        <v>965</v>
      </c>
      <c r="B52" s="7" t="s">
        <v>282</v>
      </c>
      <c r="C52" s="7" t="s">
        <v>239</v>
      </c>
    </row>
    <row r="53" spans="1:3">
      <c r="A53" s="6" t="s">
        <v>758</v>
      </c>
      <c r="B53" s="7" t="s">
        <v>282</v>
      </c>
      <c r="C53" s="7" t="s">
        <v>239</v>
      </c>
    </row>
    <row r="54" spans="1:3">
      <c r="A54" s="6" t="s">
        <v>765</v>
      </c>
      <c r="B54" s="7" t="s">
        <v>282</v>
      </c>
      <c r="C54" s="7" t="s">
        <v>246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C66"/>
  <sheetViews>
    <sheetView topLeftCell="A22" workbookViewId="0">
      <selection activeCell="C55" sqref="C55"/>
    </sheetView>
  </sheetViews>
  <sheetFormatPr defaultRowHeight="14.4"/>
  <cols>
    <col min="1" max="1" width="22.33203125" customWidth="1"/>
    <col min="2" max="2" width="40.33203125" customWidth="1"/>
    <col min="3" max="3" width="46.109375" customWidth="1"/>
  </cols>
  <sheetData>
    <row r="1" spans="1:3" ht="28.8">
      <c r="B1" s="2" t="s">
        <v>38</v>
      </c>
      <c r="C1" s="2" t="s">
        <v>228</v>
      </c>
    </row>
    <row r="2" spans="1:3">
      <c r="A2" s="1" t="s">
        <v>233</v>
      </c>
      <c r="B2" s="2"/>
      <c r="C2" s="2"/>
    </row>
    <row r="3" spans="1:3">
      <c r="A3" s="6" t="s">
        <v>234</v>
      </c>
      <c r="B3" s="6" t="s">
        <v>281</v>
      </c>
      <c r="C3" s="7" t="s">
        <v>246</v>
      </c>
    </row>
    <row r="4" spans="1:3">
      <c r="A4" s="6" t="s">
        <v>261</v>
      </c>
      <c r="B4" s="6" t="s">
        <v>266</v>
      </c>
      <c r="C4" s="7" t="s">
        <v>246</v>
      </c>
    </row>
    <row r="5" spans="1:3">
      <c r="A5" s="6" t="s">
        <v>279</v>
      </c>
      <c r="B5" s="6" t="s">
        <v>281</v>
      </c>
      <c r="C5" s="7" t="s">
        <v>239</v>
      </c>
    </row>
    <row r="6" spans="1:3">
      <c r="A6" s="6" t="s">
        <v>291</v>
      </c>
      <c r="B6" s="6" t="s">
        <v>981</v>
      </c>
      <c r="C6" s="7" t="s">
        <v>246</v>
      </c>
    </row>
    <row r="7" spans="1:3">
      <c r="A7" s="6" t="s">
        <v>316</v>
      </c>
      <c r="B7" s="6" t="s">
        <v>241</v>
      </c>
      <c r="C7" s="7"/>
    </row>
    <row r="8" spans="1:3">
      <c r="A8" s="6" t="s">
        <v>325</v>
      </c>
      <c r="B8" s="6" t="s">
        <v>266</v>
      </c>
      <c r="C8" s="7" t="s">
        <v>239</v>
      </c>
    </row>
    <row r="9" spans="1:3">
      <c r="A9" s="6" t="s">
        <v>351</v>
      </c>
      <c r="B9" s="6" t="s">
        <v>281</v>
      </c>
      <c r="C9" s="7" t="s">
        <v>246</v>
      </c>
    </row>
    <row r="10" spans="1:3">
      <c r="A10" s="6" t="s">
        <v>356</v>
      </c>
      <c r="B10" s="6" t="s">
        <v>241</v>
      </c>
      <c r="C10" s="7" t="s">
        <v>241</v>
      </c>
    </row>
    <row r="11" spans="1:3">
      <c r="A11" s="6" t="s">
        <v>362</v>
      </c>
      <c r="B11" s="6" t="s">
        <v>266</v>
      </c>
      <c r="C11" s="7" t="s">
        <v>246</v>
      </c>
    </row>
    <row r="12" spans="1:3">
      <c r="A12" s="6" t="s">
        <v>367</v>
      </c>
      <c r="B12" s="6" t="s">
        <v>266</v>
      </c>
      <c r="C12" s="7" t="s">
        <v>246</v>
      </c>
    </row>
    <row r="13" spans="1:3">
      <c r="A13" s="6" t="s">
        <v>381</v>
      </c>
      <c r="B13" s="6" t="s">
        <v>386</v>
      </c>
      <c r="C13" s="7" t="s">
        <v>239</v>
      </c>
    </row>
    <row r="14" spans="1:3">
      <c r="A14" s="6" t="s">
        <v>409</v>
      </c>
      <c r="B14" s="6" t="s">
        <v>266</v>
      </c>
      <c r="C14" s="7" t="s">
        <v>246</v>
      </c>
    </row>
    <row r="15" spans="1:3">
      <c r="A15" s="6" t="s">
        <v>417</v>
      </c>
      <c r="B15" s="6" t="s">
        <v>266</v>
      </c>
      <c r="C15" s="7" t="s">
        <v>239</v>
      </c>
    </row>
    <row r="16" spans="1:3">
      <c r="A16" s="6" t="s">
        <v>423</v>
      </c>
      <c r="B16" s="6" t="s">
        <v>386</v>
      </c>
      <c r="C16" s="7" t="s">
        <v>239</v>
      </c>
    </row>
    <row r="17" spans="1:3">
      <c r="A17" s="6" t="s">
        <v>431</v>
      </c>
      <c r="B17" s="6" t="s">
        <v>281</v>
      </c>
      <c r="C17" s="7" t="s">
        <v>239</v>
      </c>
    </row>
    <row r="18" spans="1:3">
      <c r="A18" s="6" t="s">
        <v>449</v>
      </c>
      <c r="B18" s="6" t="s">
        <v>386</v>
      </c>
      <c r="C18" s="7" t="s">
        <v>246</v>
      </c>
    </row>
    <row r="19" spans="1:3">
      <c r="A19" s="6" t="s">
        <v>457</v>
      </c>
      <c r="B19" s="6" t="s">
        <v>386</v>
      </c>
      <c r="C19" s="7" t="s">
        <v>246</v>
      </c>
    </row>
    <row r="20" spans="1:3">
      <c r="A20" s="6" t="s">
        <v>472</v>
      </c>
      <c r="B20" s="6" t="s">
        <v>386</v>
      </c>
      <c r="C20" s="7" t="s">
        <v>246</v>
      </c>
    </row>
    <row r="21" spans="1:3">
      <c r="A21" s="6" t="s">
        <v>964</v>
      </c>
      <c r="B21" s="6" t="s">
        <v>386</v>
      </c>
      <c r="C21" s="7" t="s">
        <v>246</v>
      </c>
    </row>
    <row r="22" spans="1:3">
      <c r="A22" s="6" t="s">
        <v>489</v>
      </c>
      <c r="B22" s="6" t="s">
        <v>281</v>
      </c>
      <c r="C22" s="7" t="s">
        <v>246</v>
      </c>
    </row>
    <row r="23" spans="1:3">
      <c r="A23" s="6" t="s">
        <v>498</v>
      </c>
      <c r="B23" s="6" t="s">
        <v>386</v>
      </c>
      <c r="C23" s="7" t="s">
        <v>246</v>
      </c>
    </row>
    <row r="24" spans="1:3">
      <c r="A24" s="6" t="s">
        <v>500</v>
      </c>
      <c r="B24" s="6" t="s">
        <v>266</v>
      </c>
      <c r="C24" s="7" t="s">
        <v>239</v>
      </c>
    </row>
    <row r="25" spans="1:3">
      <c r="A25" s="6" t="s">
        <v>510</v>
      </c>
      <c r="B25" s="6" t="s">
        <v>281</v>
      </c>
      <c r="C25" s="7" t="s">
        <v>239</v>
      </c>
    </row>
    <row r="26" spans="1:3">
      <c r="A26" s="6" t="s">
        <v>534</v>
      </c>
      <c r="B26" s="6" t="s">
        <v>281</v>
      </c>
      <c r="C26" s="7" t="s">
        <v>239</v>
      </c>
    </row>
    <row r="27" spans="1:3">
      <c r="A27" s="19" t="s">
        <v>549</v>
      </c>
      <c r="B27" s="19" t="s">
        <v>386</v>
      </c>
      <c r="C27" s="20" t="s">
        <v>246</v>
      </c>
    </row>
    <row r="28" spans="1:3">
      <c r="A28" s="6" t="s">
        <v>550</v>
      </c>
      <c r="B28" s="6" t="s">
        <v>266</v>
      </c>
      <c r="C28" s="7" t="s">
        <v>239</v>
      </c>
    </row>
    <row r="29" spans="1:3">
      <c r="A29" s="6" t="s">
        <v>565</v>
      </c>
      <c r="B29" s="6" t="s">
        <v>386</v>
      </c>
      <c r="C29" s="7" t="s">
        <v>246</v>
      </c>
    </row>
    <row r="30" spans="1:3">
      <c r="A30" s="6" t="s">
        <v>580</v>
      </c>
      <c r="B30" s="6" t="s">
        <v>281</v>
      </c>
      <c r="C30" s="6" t="s">
        <v>239</v>
      </c>
    </row>
    <row r="31" spans="1:3">
      <c r="A31" s="6" t="s">
        <v>594</v>
      </c>
      <c r="B31" s="6" t="s">
        <v>266</v>
      </c>
      <c r="C31" s="7" t="s">
        <v>239</v>
      </c>
    </row>
    <row r="32" spans="1:3">
      <c r="A32" s="6" t="s">
        <v>601</v>
      </c>
      <c r="B32" s="6" t="s">
        <v>386</v>
      </c>
      <c r="C32" s="7" t="s">
        <v>246</v>
      </c>
    </row>
    <row r="33" spans="1:3">
      <c r="A33" s="6" t="s">
        <v>604</v>
      </c>
      <c r="B33" s="6" t="s">
        <v>281</v>
      </c>
      <c r="C33" s="7" t="s">
        <v>246</v>
      </c>
    </row>
    <row r="34" spans="1:3">
      <c r="A34" s="6" t="s">
        <v>617</v>
      </c>
      <c r="B34" s="6" t="s">
        <v>266</v>
      </c>
      <c r="C34" s="7" t="s">
        <v>241</v>
      </c>
    </row>
    <row r="35" spans="1:3">
      <c r="A35" s="6" t="s">
        <v>625</v>
      </c>
      <c r="B35" s="6" t="s">
        <v>281</v>
      </c>
      <c r="C35" s="7" t="s">
        <v>246</v>
      </c>
    </row>
    <row r="36" spans="1:3">
      <c r="A36" s="6" t="s">
        <v>635</v>
      </c>
      <c r="B36" s="6" t="s">
        <v>266</v>
      </c>
      <c r="C36" s="7" t="s">
        <v>246</v>
      </c>
    </row>
    <row r="37" spans="1:3">
      <c r="A37" s="6" t="s">
        <v>642</v>
      </c>
      <c r="B37" s="6" t="s">
        <v>266</v>
      </c>
      <c r="C37" s="7" t="s">
        <v>241</v>
      </c>
    </row>
    <row r="38" spans="1:3">
      <c r="A38" s="6" t="s">
        <v>654</v>
      </c>
      <c r="B38" s="6" t="s">
        <v>386</v>
      </c>
      <c r="C38" s="7" t="s">
        <v>246</v>
      </c>
    </row>
    <row r="39" spans="1:3">
      <c r="A39" s="6" t="s">
        <v>664</v>
      </c>
      <c r="B39" s="6" t="s">
        <v>281</v>
      </c>
      <c r="C39" s="7" t="s">
        <v>246</v>
      </c>
    </row>
    <row r="40" spans="1:3">
      <c r="A40" s="6" t="s">
        <v>675</v>
      </c>
      <c r="B40" s="6" t="s">
        <v>266</v>
      </c>
      <c r="C40" s="7" t="s">
        <v>239</v>
      </c>
    </row>
    <row r="41" spans="1:3">
      <c r="A41" s="7" t="s">
        <v>693</v>
      </c>
      <c r="B41" s="6" t="s">
        <v>281</v>
      </c>
      <c r="C41" s="7"/>
    </row>
    <row r="42" spans="1:3">
      <c r="A42" s="6" t="s">
        <v>694</v>
      </c>
      <c r="B42" s="6" t="s">
        <v>386</v>
      </c>
      <c r="C42" s="7" t="s">
        <v>246</v>
      </c>
    </row>
    <row r="43" spans="1:3">
      <c r="A43" s="6" t="s">
        <v>699</v>
      </c>
      <c r="B43" s="6" t="s">
        <v>266</v>
      </c>
      <c r="C43" s="7" t="s">
        <v>246</v>
      </c>
    </row>
    <row r="44" spans="1:3">
      <c r="A44" s="6" t="s">
        <v>706</v>
      </c>
      <c r="B44" s="6" t="s">
        <v>281</v>
      </c>
      <c r="C44" s="7" t="s">
        <v>239</v>
      </c>
    </row>
    <row r="45" spans="1:3">
      <c r="A45" s="6" t="s">
        <v>711</v>
      </c>
      <c r="B45" s="6" t="s">
        <v>281</v>
      </c>
      <c r="C45" s="7" t="s">
        <v>246</v>
      </c>
    </row>
    <row r="46" spans="1:3">
      <c r="A46" s="6" t="s">
        <v>715</v>
      </c>
      <c r="B46" s="6" t="s">
        <v>386</v>
      </c>
      <c r="C46" s="7" t="s">
        <v>246</v>
      </c>
    </row>
    <row r="47" spans="1:3">
      <c r="A47" s="6" t="s">
        <v>725</v>
      </c>
      <c r="B47" s="6" t="s">
        <v>281</v>
      </c>
      <c r="C47" s="7" t="s">
        <v>239</v>
      </c>
    </row>
    <row r="48" spans="1:3">
      <c r="A48" s="6" t="s">
        <v>735</v>
      </c>
      <c r="B48" s="6" t="s">
        <v>281</v>
      </c>
      <c r="C48" s="7" t="s">
        <v>246</v>
      </c>
    </row>
    <row r="49" spans="1:3">
      <c r="A49" s="6" t="s">
        <v>739</v>
      </c>
      <c r="B49" s="6" t="s">
        <v>266</v>
      </c>
      <c r="C49" s="7" t="s">
        <v>246</v>
      </c>
    </row>
    <row r="50" spans="1:3">
      <c r="A50" s="6" t="s">
        <v>745</v>
      </c>
      <c r="B50" s="6" t="s">
        <v>266</v>
      </c>
      <c r="C50" s="7" t="s">
        <v>239</v>
      </c>
    </row>
    <row r="51" spans="1:3">
      <c r="A51" s="6" t="s">
        <v>965</v>
      </c>
      <c r="B51" s="6" t="s">
        <v>266</v>
      </c>
      <c r="C51" s="7" t="s">
        <v>246</v>
      </c>
    </row>
    <row r="52" spans="1:3">
      <c r="A52" s="6" t="s">
        <v>758</v>
      </c>
      <c r="B52" s="6" t="s">
        <v>281</v>
      </c>
      <c r="C52" s="7" t="s">
        <v>239</v>
      </c>
    </row>
    <row r="53" spans="1:3">
      <c r="A53" s="6" t="s">
        <v>765</v>
      </c>
      <c r="B53" s="6" t="s">
        <v>266</v>
      </c>
      <c r="C53" s="7" t="s">
        <v>246</v>
      </c>
    </row>
    <row r="54" spans="1:3">
      <c r="C54" s="6">
        <f>COUNTIF(C3:C53,"yes")</f>
        <v>17</v>
      </c>
    </row>
    <row r="55" spans="1:3">
      <c r="C55" s="6">
        <f>COUNTIF(C3:C53,"no")</f>
        <v>29</v>
      </c>
    </row>
    <row r="56" spans="1:3">
      <c r="C56" s="7"/>
    </row>
    <row r="57" spans="1:3">
      <c r="C57" s="7"/>
    </row>
    <row r="58" spans="1:3">
      <c r="C58" s="7"/>
    </row>
    <row r="59" spans="1:3">
      <c r="C59" s="7"/>
    </row>
    <row r="60" spans="1:3">
      <c r="C60" s="7"/>
    </row>
    <row r="61" spans="1:3">
      <c r="C61" s="7"/>
    </row>
    <row r="62" spans="1:3">
      <c r="C62" s="7"/>
    </row>
    <row r="63" spans="1:3">
      <c r="C63" s="7"/>
    </row>
    <row r="64" spans="1:3">
      <c r="C64" s="7"/>
    </row>
    <row r="65" spans="3:3">
      <c r="C65" s="7"/>
    </row>
    <row r="66" spans="3:3">
      <c r="C66"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100"/>
  <sheetViews>
    <sheetView workbookViewId="0">
      <pane ySplit="1" topLeftCell="A14" activePane="bottomLeft" state="frozen"/>
      <selection pane="bottomLeft" activeCell="A19" sqref="A19"/>
    </sheetView>
  </sheetViews>
  <sheetFormatPr defaultRowHeight="14.4"/>
  <cols>
    <col min="1" max="1" width="21.44140625" bestFit="1" customWidth="1"/>
    <col min="2" max="2" width="16.6640625" customWidth="1"/>
    <col min="3" max="3" width="17" style="10" customWidth="1"/>
    <col min="4" max="4" width="15.33203125" style="10" customWidth="1"/>
    <col min="5" max="5" width="13.6640625" style="10" customWidth="1"/>
    <col min="6" max="6" width="11.6640625" style="10" customWidth="1"/>
    <col min="7" max="7" width="10.33203125" style="10" customWidth="1"/>
    <col min="8" max="8" width="37.5546875" customWidth="1"/>
    <col min="9" max="9" width="26" customWidth="1"/>
    <col min="10" max="10" width="28.109375" customWidth="1"/>
    <col min="11" max="11" width="11.88671875" customWidth="1"/>
    <col min="12" max="12" width="11.6640625" customWidth="1"/>
    <col min="13" max="13" width="11.109375" customWidth="1"/>
    <col min="14" max="14" width="10.33203125" customWidth="1"/>
    <col min="15" max="15" width="10.5546875" customWidth="1"/>
    <col min="16" max="16" width="12.109375" customWidth="1"/>
    <col min="17" max="17" width="17.88671875" customWidth="1"/>
    <col min="18" max="18" width="13.88671875" customWidth="1"/>
    <col min="19" max="19" width="15.5546875" customWidth="1"/>
    <col min="20" max="20" width="9.33203125" customWidth="1"/>
  </cols>
  <sheetData>
    <row r="1" spans="1:21" ht="200.1" customHeight="1">
      <c r="A1" s="1" t="s">
        <v>233</v>
      </c>
      <c r="B1" s="2" t="s">
        <v>101</v>
      </c>
      <c r="C1" s="2" t="s">
        <v>11</v>
      </c>
      <c r="D1" s="2" t="s">
        <v>12</v>
      </c>
      <c r="E1" s="2" t="s">
        <v>13</v>
      </c>
      <c r="F1" s="2" t="s">
        <v>16</v>
      </c>
      <c r="G1" s="2" t="s">
        <v>17</v>
      </c>
      <c r="H1" s="3" t="s">
        <v>102</v>
      </c>
      <c r="I1" s="3" t="s">
        <v>103</v>
      </c>
      <c r="J1" s="3" t="s">
        <v>104</v>
      </c>
      <c r="K1" s="2" t="s">
        <v>105</v>
      </c>
      <c r="L1" s="2" t="s">
        <v>106</v>
      </c>
      <c r="M1" s="2" t="s">
        <v>107</v>
      </c>
      <c r="N1" s="2" t="s">
        <v>108</v>
      </c>
      <c r="O1" s="2" t="s">
        <v>109</v>
      </c>
      <c r="P1" s="2" t="s">
        <v>110</v>
      </c>
      <c r="Q1" s="3" t="s">
        <v>111</v>
      </c>
      <c r="R1" s="2" t="s">
        <v>124</v>
      </c>
      <c r="S1" s="2" t="s">
        <v>172</v>
      </c>
      <c r="T1" s="2" t="s">
        <v>12</v>
      </c>
      <c r="U1" s="2" t="s">
        <v>17</v>
      </c>
    </row>
    <row r="2" spans="1:21" ht="28.8">
      <c r="A2" s="6" t="s">
        <v>234</v>
      </c>
      <c r="B2" s="7" t="s">
        <v>246</v>
      </c>
      <c r="C2" s="6"/>
      <c r="D2" s="6"/>
      <c r="E2" s="6"/>
      <c r="F2" s="6" t="s">
        <v>238</v>
      </c>
      <c r="G2" s="6" t="s">
        <v>238</v>
      </c>
      <c r="H2" s="7" t="s">
        <v>249</v>
      </c>
      <c r="I2" s="7"/>
      <c r="J2" s="7"/>
      <c r="K2" s="7"/>
      <c r="L2" s="6"/>
      <c r="M2" s="6"/>
      <c r="N2" s="6"/>
      <c r="O2" s="6" t="s">
        <v>238</v>
      </c>
      <c r="P2" s="7"/>
      <c r="Q2" s="7"/>
      <c r="R2" s="7" t="s">
        <v>250</v>
      </c>
      <c r="S2" s="7" t="s">
        <v>246</v>
      </c>
      <c r="T2" s="6"/>
      <c r="U2" s="6" t="s">
        <v>238</v>
      </c>
    </row>
    <row r="3" spans="1:21" ht="28.8">
      <c r="A3" s="6" t="s">
        <v>261</v>
      </c>
      <c r="B3" s="7" t="s">
        <v>246</v>
      </c>
      <c r="C3" s="6"/>
      <c r="D3" s="6" t="s">
        <v>238</v>
      </c>
      <c r="E3" s="6"/>
      <c r="F3" s="6"/>
      <c r="G3" s="6"/>
      <c r="H3" s="7" t="s">
        <v>249</v>
      </c>
      <c r="I3" s="7" t="s">
        <v>259</v>
      </c>
      <c r="J3" s="7"/>
      <c r="K3" s="7"/>
      <c r="L3" s="6"/>
      <c r="M3" s="6"/>
      <c r="N3" s="6"/>
      <c r="O3" s="6" t="s">
        <v>238</v>
      </c>
      <c r="P3" s="7"/>
      <c r="Q3" s="7" t="s">
        <v>259</v>
      </c>
      <c r="R3" s="7" t="s">
        <v>250</v>
      </c>
      <c r="S3" s="7" t="s">
        <v>273</v>
      </c>
      <c r="T3" s="6" t="s">
        <v>238</v>
      </c>
      <c r="U3" s="6"/>
    </row>
    <row r="4" spans="1:21" ht="43.2">
      <c r="A4" s="6" t="s">
        <v>279</v>
      </c>
      <c r="B4" s="7" t="s">
        <v>239</v>
      </c>
      <c r="C4" s="6" t="s">
        <v>238</v>
      </c>
      <c r="D4" s="6"/>
      <c r="E4" s="6" t="s">
        <v>238</v>
      </c>
      <c r="F4" s="6" t="s">
        <v>238</v>
      </c>
      <c r="G4" s="6"/>
      <c r="H4" s="7" t="s">
        <v>286</v>
      </c>
      <c r="I4" s="7"/>
      <c r="J4" s="7"/>
      <c r="K4" s="7"/>
      <c r="L4" s="6"/>
      <c r="M4" s="6" t="s">
        <v>238</v>
      </c>
      <c r="N4" s="6"/>
      <c r="O4" s="6"/>
      <c r="P4" s="7"/>
      <c r="Q4" s="7"/>
      <c r="R4" s="7" t="s">
        <v>287</v>
      </c>
      <c r="S4" s="7" t="s">
        <v>239</v>
      </c>
      <c r="T4" s="6"/>
      <c r="U4" s="6"/>
    </row>
    <row r="5" spans="1:21" ht="43.2">
      <c r="A5" s="6" t="s">
        <v>291</v>
      </c>
      <c r="B5" s="7" t="s">
        <v>239</v>
      </c>
      <c r="C5" s="6" t="s">
        <v>238</v>
      </c>
      <c r="D5" s="6"/>
      <c r="E5" s="6"/>
      <c r="F5" s="6"/>
      <c r="G5" s="6"/>
      <c r="H5" s="7" t="s">
        <v>286</v>
      </c>
      <c r="I5" s="7" t="s">
        <v>304</v>
      </c>
      <c r="J5" s="7"/>
      <c r="K5" s="7"/>
      <c r="L5" s="6"/>
      <c r="M5" s="6" t="s">
        <v>238</v>
      </c>
      <c r="N5" s="6"/>
      <c r="O5" s="6"/>
      <c r="P5" s="7"/>
      <c r="Q5" s="7" t="s">
        <v>305</v>
      </c>
      <c r="R5" s="7" t="s">
        <v>287</v>
      </c>
      <c r="S5" s="7" t="s">
        <v>239</v>
      </c>
      <c r="T5" s="6"/>
      <c r="U5" s="6"/>
    </row>
    <row r="6" spans="1:21">
      <c r="A6" s="6" t="s">
        <v>316</v>
      </c>
      <c r="B6" s="7"/>
      <c r="C6" s="6"/>
      <c r="D6" s="6"/>
      <c r="E6" s="6"/>
      <c r="F6" s="6"/>
      <c r="G6" s="6"/>
      <c r="H6" s="7"/>
      <c r="I6" s="7"/>
      <c r="J6" s="7"/>
      <c r="K6" s="7"/>
      <c r="L6" s="6"/>
      <c r="M6" s="6"/>
      <c r="N6" s="6"/>
      <c r="O6" s="6"/>
      <c r="P6" s="7"/>
      <c r="Q6" s="7"/>
      <c r="R6" s="7"/>
      <c r="S6" s="7" t="s">
        <v>273</v>
      </c>
      <c r="T6" s="6"/>
      <c r="U6" s="6"/>
    </row>
    <row r="7" spans="1:21" ht="28.8">
      <c r="A7" s="6" t="s">
        <v>325</v>
      </c>
      <c r="B7" s="7" t="s">
        <v>246</v>
      </c>
      <c r="C7" s="6"/>
      <c r="D7" s="6" t="s">
        <v>238</v>
      </c>
      <c r="E7" s="6"/>
      <c r="F7" s="6" t="s">
        <v>238</v>
      </c>
      <c r="G7" s="6"/>
      <c r="H7" s="7" t="s">
        <v>249</v>
      </c>
      <c r="I7" s="7"/>
      <c r="J7" s="7"/>
      <c r="K7" s="7"/>
      <c r="L7" s="6"/>
      <c r="M7" s="6"/>
      <c r="N7" s="6"/>
      <c r="O7" s="6" t="s">
        <v>238</v>
      </c>
      <c r="P7" s="7"/>
      <c r="Q7" s="7"/>
      <c r="R7" s="7" t="s">
        <v>250</v>
      </c>
      <c r="S7" s="7" t="s">
        <v>246</v>
      </c>
      <c r="T7" s="6" t="s">
        <v>238</v>
      </c>
      <c r="U7" s="6"/>
    </row>
    <row r="8" spans="1:21" ht="28.8">
      <c r="A8" s="6" t="s">
        <v>351</v>
      </c>
      <c r="B8" s="7" t="s">
        <v>246</v>
      </c>
      <c r="C8" s="6"/>
      <c r="D8" s="6" t="s">
        <v>264</v>
      </c>
      <c r="E8" s="6"/>
      <c r="F8" s="6"/>
      <c r="G8" s="6"/>
      <c r="H8" s="7" t="s">
        <v>249</v>
      </c>
      <c r="I8" s="7"/>
      <c r="J8" s="7"/>
      <c r="K8" s="7"/>
      <c r="L8" s="6"/>
      <c r="M8" s="6"/>
      <c r="N8" s="6"/>
      <c r="O8" s="6" t="s">
        <v>238</v>
      </c>
      <c r="P8" s="7"/>
      <c r="Q8" s="7"/>
      <c r="R8" s="7" t="s">
        <v>250</v>
      </c>
      <c r="S8" s="7" t="s">
        <v>273</v>
      </c>
      <c r="T8" s="6"/>
      <c r="U8" s="6"/>
    </row>
    <row r="9" spans="1:21" ht="28.8">
      <c r="A9" s="6" t="s">
        <v>356</v>
      </c>
      <c r="B9" s="7" t="s">
        <v>241</v>
      </c>
      <c r="C9" s="6"/>
      <c r="D9" s="6"/>
      <c r="E9" s="6"/>
      <c r="F9" s="6"/>
      <c r="G9" s="6"/>
      <c r="H9" s="7" t="s">
        <v>249</v>
      </c>
      <c r="I9" s="7" t="s">
        <v>259</v>
      </c>
      <c r="J9" s="7"/>
      <c r="K9" s="7"/>
      <c r="L9" s="6"/>
      <c r="M9" s="6"/>
      <c r="N9" s="6"/>
      <c r="O9" s="6" t="s">
        <v>238</v>
      </c>
      <c r="P9" s="7"/>
      <c r="Q9" s="7" t="s">
        <v>259</v>
      </c>
      <c r="R9" s="7" t="s">
        <v>250</v>
      </c>
      <c r="S9" s="7" t="s">
        <v>273</v>
      </c>
      <c r="T9" s="6"/>
      <c r="U9" s="6"/>
    </row>
    <row r="10" spans="1:21" ht="28.8">
      <c r="A10" s="6" t="s">
        <v>362</v>
      </c>
      <c r="B10" s="7" t="s">
        <v>246</v>
      </c>
      <c r="C10" s="6"/>
      <c r="D10" s="6"/>
      <c r="E10" s="6"/>
      <c r="F10" s="6"/>
      <c r="G10" s="6"/>
      <c r="H10" s="7" t="s">
        <v>249</v>
      </c>
      <c r="I10" s="7"/>
      <c r="J10" s="7"/>
      <c r="K10" s="7"/>
      <c r="L10" s="6"/>
      <c r="M10" s="6"/>
      <c r="N10" s="6"/>
      <c r="O10" s="6" t="s">
        <v>238</v>
      </c>
      <c r="P10" s="7"/>
      <c r="Q10" s="7"/>
      <c r="R10" s="7" t="s">
        <v>250</v>
      </c>
      <c r="S10" s="7" t="s">
        <v>273</v>
      </c>
      <c r="T10" s="6"/>
      <c r="U10" s="6"/>
    </row>
    <row r="11" spans="1:21" ht="28.8">
      <c r="A11" s="6" t="s">
        <v>367</v>
      </c>
      <c r="B11" t="s">
        <v>246</v>
      </c>
      <c r="C11" s="6"/>
      <c r="D11" s="6" t="s">
        <v>238</v>
      </c>
      <c r="E11" s="6"/>
      <c r="F11" s="6" t="s">
        <v>238</v>
      </c>
      <c r="G11" s="6"/>
      <c r="H11" s="25" t="s">
        <v>249</v>
      </c>
      <c r="I11" s="25"/>
      <c r="M11" s="6"/>
      <c r="N11" s="6"/>
      <c r="O11" s="6" t="s">
        <v>238</v>
      </c>
      <c r="P11" s="7"/>
      <c r="Q11" s="7"/>
      <c r="R11" s="7" t="s">
        <v>250</v>
      </c>
      <c r="S11" s="7" t="s">
        <v>246</v>
      </c>
      <c r="T11" s="6" t="s">
        <v>238</v>
      </c>
      <c r="U11" s="6"/>
    </row>
    <row r="12" spans="1:21" ht="144">
      <c r="A12" s="6" t="s">
        <v>381</v>
      </c>
      <c r="B12" s="7" t="s">
        <v>239</v>
      </c>
      <c r="C12" s="6"/>
      <c r="D12" s="6" t="s">
        <v>238</v>
      </c>
      <c r="E12" s="6" t="s">
        <v>238</v>
      </c>
      <c r="F12" s="6" t="s">
        <v>238</v>
      </c>
      <c r="G12" s="6"/>
      <c r="H12" s="7" t="s">
        <v>286</v>
      </c>
      <c r="I12" s="7" t="s">
        <v>259</v>
      </c>
      <c r="J12" s="7"/>
      <c r="K12" s="7"/>
      <c r="L12" s="6"/>
      <c r="M12" s="6" t="s">
        <v>238</v>
      </c>
      <c r="N12" s="6"/>
      <c r="O12" s="6"/>
      <c r="P12" s="7" t="s">
        <v>238</v>
      </c>
      <c r="Q12" s="7" t="s">
        <v>395</v>
      </c>
      <c r="R12" s="7" t="s">
        <v>250</v>
      </c>
      <c r="S12" s="7" t="s">
        <v>273</v>
      </c>
      <c r="T12" s="6" t="s">
        <v>238</v>
      </c>
      <c r="U12" s="6"/>
    </row>
    <row r="13" spans="1:21" ht="43.2">
      <c r="A13" s="6" t="s">
        <v>409</v>
      </c>
      <c r="B13" s="7" t="s">
        <v>246</v>
      </c>
      <c r="C13" s="6"/>
      <c r="D13" s="6"/>
      <c r="E13" s="6"/>
      <c r="F13" s="6"/>
      <c r="G13" s="6"/>
      <c r="H13" s="7" t="s">
        <v>249</v>
      </c>
      <c r="I13" s="7"/>
      <c r="J13" s="7"/>
      <c r="K13" s="7"/>
      <c r="L13" s="6"/>
      <c r="M13" s="6"/>
      <c r="N13" s="6"/>
      <c r="O13" s="6" t="s">
        <v>238</v>
      </c>
      <c r="P13" s="7"/>
      <c r="Q13" s="7"/>
      <c r="R13" s="7" t="s">
        <v>287</v>
      </c>
      <c r="S13" s="7" t="s">
        <v>273</v>
      </c>
      <c r="T13" s="6"/>
      <c r="U13" s="6"/>
    </row>
    <row r="14" spans="1:21" ht="43.2">
      <c r="A14" s="6" t="s">
        <v>417</v>
      </c>
      <c r="B14" s="7" t="s">
        <v>239</v>
      </c>
      <c r="C14" s="6" t="s">
        <v>238</v>
      </c>
      <c r="D14" s="6"/>
      <c r="E14" s="6"/>
      <c r="F14" s="6"/>
      <c r="G14" s="6"/>
      <c r="H14" s="7" t="s">
        <v>286</v>
      </c>
      <c r="I14" s="7"/>
      <c r="J14" s="7"/>
      <c r="K14" s="7" t="s">
        <v>238</v>
      </c>
      <c r="L14" s="6"/>
      <c r="M14" s="6"/>
      <c r="N14" s="6"/>
      <c r="O14" s="6"/>
      <c r="P14" s="7"/>
      <c r="Q14" s="7"/>
      <c r="R14" s="7" t="s">
        <v>287</v>
      </c>
      <c r="S14" s="7" t="s">
        <v>273</v>
      </c>
      <c r="T14" s="6"/>
      <c r="U14" s="6"/>
    </row>
    <row r="15" spans="1:21">
      <c r="A15" s="6" t="s">
        <v>423</v>
      </c>
      <c r="B15" s="7" t="s">
        <v>241</v>
      </c>
      <c r="C15" s="6" t="s">
        <v>264</v>
      </c>
      <c r="D15" s="6" t="s">
        <v>264</v>
      </c>
      <c r="E15" s="6"/>
      <c r="F15" s="6"/>
      <c r="G15" s="6"/>
      <c r="H15" s="7"/>
      <c r="I15" s="7"/>
      <c r="J15" s="7"/>
      <c r="K15" s="7"/>
      <c r="L15" s="6"/>
      <c r="M15" s="6"/>
      <c r="N15" s="6"/>
      <c r="O15" s="6"/>
      <c r="P15" s="7"/>
      <c r="Q15" s="7"/>
      <c r="R15" s="7" t="s">
        <v>427</v>
      </c>
      <c r="S15" s="7" t="s">
        <v>246</v>
      </c>
      <c r="T15" s="6"/>
      <c r="U15" s="6"/>
    </row>
    <row r="16" spans="1:21" ht="20.100000000000001" customHeight="1">
      <c r="A16" s="6" t="s">
        <v>431</v>
      </c>
      <c r="B16" s="7" t="s">
        <v>239</v>
      </c>
      <c r="C16" s="6" t="s">
        <v>264</v>
      </c>
      <c r="D16" s="6" t="s">
        <v>264</v>
      </c>
      <c r="E16" s="6" t="s">
        <v>264</v>
      </c>
      <c r="F16" s="6"/>
      <c r="G16" s="6"/>
      <c r="H16" s="7" t="s">
        <v>286</v>
      </c>
      <c r="I16" s="7" t="s">
        <v>437</v>
      </c>
      <c r="J16" s="7"/>
      <c r="K16" s="7"/>
      <c r="L16" s="6"/>
      <c r="M16" s="6"/>
      <c r="N16" s="6"/>
      <c r="O16" s="6"/>
      <c r="P16" s="7" t="s">
        <v>238</v>
      </c>
      <c r="Q16" s="7" t="s">
        <v>438</v>
      </c>
      <c r="R16" s="7" t="s">
        <v>250</v>
      </c>
      <c r="S16" s="7" t="s">
        <v>239</v>
      </c>
      <c r="T16" s="6"/>
      <c r="U16" s="6"/>
    </row>
    <row r="17" spans="1:21" ht="28.8">
      <c r="A17" s="6" t="s">
        <v>449</v>
      </c>
      <c r="B17" s="7" t="s">
        <v>246</v>
      </c>
      <c r="C17" s="6" t="s">
        <v>238</v>
      </c>
      <c r="D17" s="6" t="s">
        <v>238</v>
      </c>
      <c r="E17" s="6" t="s">
        <v>238</v>
      </c>
      <c r="F17" s="6"/>
      <c r="G17" s="6"/>
      <c r="H17" s="7" t="s">
        <v>249</v>
      </c>
      <c r="I17" s="7"/>
      <c r="J17" s="7"/>
      <c r="K17" s="7"/>
      <c r="L17" s="6"/>
      <c r="M17" s="6"/>
      <c r="N17" s="6"/>
      <c r="O17" s="6" t="s">
        <v>238</v>
      </c>
      <c r="P17" s="7"/>
      <c r="Q17" s="7"/>
      <c r="R17" s="7" t="s">
        <v>427</v>
      </c>
      <c r="S17" s="7" t="s">
        <v>239</v>
      </c>
      <c r="T17" s="6" t="s">
        <v>238</v>
      </c>
      <c r="U17" s="6"/>
    </row>
    <row r="18" spans="1:21" ht="28.8">
      <c r="A18" s="6" t="s">
        <v>457</v>
      </c>
      <c r="B18" s="7" t="s">
        <v>239</v>
      </c>
      <c r="C18" s="6"/>
      <c r="D18" s="6"/>
      <c r="E18" s="6" t="s">
        <v>238</v>
      </c>
      <c r="F18" s="6"/>
      <c r="G18" s="6"/>
      <c r="H18" s="7" t="s">
        <v>286</v>
      </c>
      <c r="I18" s="7"/>
      <c r="J18" s="7"/>
      <c r="K18" s="7" t="s">
        <v>238</v>
      </c>
      <c r="L18" s="6" t="s">
        <v>238</v>
      </c>
      <c r="M18" s="6" t="s">
        <v>238</v>
      </c>
      <c r="N18" s="6"/>
      <c r="O18" s="6"/>
      <c r="P18" s="7"/>
      <c r="Q18" s="7" t="s">
        <v>465</v>
      </c>
      <c r="R18" s="7" t="s">
        <v>427</v>
      </c>
      <c r="S18" s="7" t="s">
        <v>239</v>
      </c>
      <c r="T18" s="6"/>
      <c r="U18" s="6"/>
    </row>
    <row r="19" spans="1:21" ht="43.2">
      <c r="A19" s="6" t="s">
        <v>472</v>
      </c>
      <c r="B19" s="7" t="s">
        <v>246</v>
      </c>
      <c r="C19" s="6"/>
      <c r="D19" s="6"/>
      <c r="E19" s="6"/>
      <c r="F19" s="6" t="s">
        <v>238</v>
      </c>
      <c r="G19" s="6"/>
      <c r="H19" s="7" t="s">
        <v>249</v>
      </c>
      <c r="I19" s="7"/>
      <c r="J19" s="7"/>
      <c r="K19" s="7"/>
      <c r="L19" s="6"/>
      <c r="M19" s="6"/>
      <c r="N19" s="6"/>
      <c r="O19" s="6" t="s">
        <v>238</v>
      </c>
      <c r="P19" s="7"/>
      <c r="Q19" s="7"/>
      <c r="R19" s="7" t="s">
        <v>287</v>
      </c>
      <c r="S19" s="7" t="s">
        <v>246</v>
      </c>
      <c r="T19" s="6"/>
      <c r="U19" s="6"/>
    </row>
    <row r="20" spans="1:21" ht="28.8">
      <c r="A20" s="6" t="s">
        <v>482</v>
      </c>
      <c r="B20" s="7" t="s">
        <v>246</v>
      </c>
      <c r="C20" s="6"/>
      <c r="D20" s="6"/>
      <c r="E20" s="6" t="s">
        <v>238</v>
      </c>
      <c r="F20" s="6" t="s">
        <v>238</v>
      </c>
      <c r="G20" s="6"/>
      <c r="H20" s="7" t="s">
        <v>249</v>
      </c>
      <c r="I20" s="7"/>
      <c r="J20" s="7"/>
      <c r="K20" s="7"/>
      <c r="L20" s="6"/>
      <c r="M20" s="6"/>
      <c r="N20" s="6"/>
      <c r="O20" s="6" t="s">
        <v>238</v>
      </c>
      <c r="P20" s="7"/>
      <c r="Q20" s="7"/>
      <c r="R20" s="7" t="s">
        <v>250</v>
      </c>
      <c r="S20" s="7" t="s">
        <v>246</v>
      </c>
      <c r="T20" s="6"/>
      <c r="U20" s="6"/>
    </row>
    <row r="21" spans="1:21" ht="28.8">
      <c r="A21" s="6" t="s">
        <v>489</v>
      </c>
      <c r="B21" s="7" t="s">
        <v>241</v>
      </c>
      <c r="C21" s="6"/>
      <c r="D21" s="6" t="s">
        <v>238</v>
      </c>
      <c r="E21" s="6" t="s">
        <v>238</v>
      </c>
      <c r="F21" s="6"/>
      <c r="G21" s="6"/>
      <c r="H21" s="7" t="s">
        <v>249</v>
      </c>
      <c r="I21" s="7"/>
      <c r="J21" s="7"/>
      <c r="K21" s="7"/>
      <c r="L21" s="6"/>
      <c r="M21" s="6"/>
      <c r="N21" s="6"/>
      <c r="O21" s="6"/>
      <c r="P21" s="7"/>
      <c r="Q21" s="7"/>
      <c r="R21" s="7" t="s">
        <v>250</v>
      </c>
      <c r="S21" s="7"/>
      <c r="T21" s="6" t="s">
        <v>238</v>
      </c>
      <c r="U21" s="6"/>
    </row>
    <row r="22" spans="1:21">
      <c r="A22" s="6" t="s">
        <v>498</v>
      </c>
      <c r="B22" s="7" t="s">
        <v>246</v>
      </c>
      <c r="C22" s="6"/>
      <c r="D22" s="6"/>
      <c r="E22" s="6"/>
      <c r="F22" s="6"/>
      <c r="G22" s="6"/>
      <c r="H22" s="7"/>
      <c r="I22" s="7"/>
      <c r="J22" s="7"/>
      <c r="K22" s="7"/>
      <c r="L22" s="6"/>
      <c r="M22" s="6"/>
      <c r="N22" s="6"/>
      <c r="O22" s="6"/>
      <c r="P22" s="7"/>
      <c r="Q22" s="7"/>
      <c r="R22" s="7" t="s">
        <v>427</v>
      </c>
      <c r="S22" s="7" t="s">
        <v>273</v>
      </c>
      <c r="T22" s="6"/>
      <c r="U22" s="6"/>
    </row>
    <row r="23" spans="1:21" ht="28.8">
      <c r="A23" s="6" t="s">
        <v>500</v>
      </c>
      <c r="B23" s="7" t="s">
        <v>246</v>
      </c>
      <c r="C23" s="6"/>
      <c r="D23" s="6" t="s">
        <v>264</v>
      </c>
      <c r="E23" s="6"/>
      <c r="F23" s="6" t="s">
        <v>238</v>
      </c>
      <c r="G23" s="6"/>
      <c r="H23" s="7" t="s">
        <v>249</v>
      </c>
      <c r="I23" s="7" t="s">
        <v>342</v>
      </c>
      <c r="J23" s="7"/>
      <c r="K23" s="7"/>
      <c r="L23" s="6"/>
      <c r="M23" s="6"/>
      <c r="N23" s="6"/>
      <c r="O23" s="6" t="s">
        <v>238</v>
      </c>
      <c r="P23" s="7"/>
      <c r="Q23" s="7" t="s">
        <v>342</v>
      </c>
      <c r="R23" s="7" t="s">
        <v>250</v>
      </c>
      <c r="S23" s="7" t="s">
        <v>239</v>
      </c>
      <c r="T23" s="6"/>
      <c r="U23" s="6"/>
    </row>
    <row r="24" spans="1:21">
      <c r="A24" s="6" t="s">
        <v>510</v>
      </c>
      <c r="B24" s="7" t="s">
        <v>246</v>
      </c>
      <c r="C24" s="6" t="s">
        <v>264</v>
      </c>
      <c r="D24" s="6"/>
      <c r="E24" s="6"/>
      <c r="F24" s="6"/>
      <c r="G24" s="6"/>
      <c r="H24" s="7"/>
      <c r="I24" s="7"/>
      <c r="J24" s="7"/>
      <c r="K24" s="7"/>
      <c r="L24" s="6"/>
      <c r="M24" s="6"/>
      <c r="N24" s="6"/>
      <c r="O24" s="6"/>
      <c r="P24" s="7"/>
      <c r="Q24" s="7"/>
      <c r="R24" s="7" t="s">
        <v>427</v>
      </c>
      <c r="S24" s="7" t="s">
        <v>246</v>
      </c>
      <c r="T24" s="6"/>
      <c r="U24" s="6"/>
    </row>
    <row r="25" spans="1:21" ht="28.8">
      <c r="A25" s="6" t="s">
        <v>534</v>
      </c>
      <c r="B25" s="7" t="s">
        <v>246</v>
      </c>
      <c r="C25" s="6" t="s">
        <v>238</v>
      </c>
      <c r="D25" s="6" t="s">
        <v>238</v>
      </c>
      <c r="E25" s="6" t="s">
        <v>238</v>
      </c>
      <c r="F25" s="6" t="s">
        <v>238</v>
      </c>
      <c r="G25" s="6" t="s">
        <v>238</v>
      </c>
      <c r="H25" s="7" t="s">
        <v>249</v>
      </c>
      <c r="I25" s="7"/>
      <c r="J25" s="7"/>
      <c r="K25" s="7"/>
      <c r="L25" s="6"/>
      <c r="M25" s="6"/>
      <c r="N25" s="6"/>
      <c r="O25" s="6" t="s">
        <v>238</v>
      </c>
      <c r="P25" s="7"/>
      <c r="Q25" s="7"/>
      <c r="R25" s="7" t="s">
        <v>427</v>
      </c>
      <c r="S25" s="7" t="s">
        <v>239</v>
      </c>
      <c r="T25" s="6" t="s">
        <v>238</v>
      </c>
      <c r="U25" s="6" t="s">
        <v>238</v>
      </c>
    </row>
    <row r="26" spans="1:21" ht="28.8">
      <c r="A26" s="6" t="s">
        <v>549</v>
      </c>
      <c r="B26" s="7" t="s">
        <v>774</v>
      </c>
      <c r="C26" s="19"/>
      <c r="D26" s="19"/>
      <c r="E26" s="19"/>
      <c r="F26" s="19"/>
      <c r="G26" s="19"/>
      <c r="H26" s="7" t="s">
        <v>249</v>
      </c>
      <c r="I26" s="7"/>
      <c r="J26" s="7"/>
      <c r="K26" s="7"/>
      <c r="L26" s="6"/>
      <c r="M26" s="6"/>
      <c r="N26" s="6"/>
      <c r="O26" s="6"/>
      <c r="P26" s="7"/>
      <c r="Q26" s="7"/>
      <c r="R26" s="7"/>
      <c r="S26" s="7"/>
      <c r="T26" s="6"/>
      <c r="U26" s="6"/>
    </row>
    <row r="27" spans="1:21" ht="43.2">
      <c r="A27" s="6" t="s">
        <v>550</v>
      </c>
      <c r="B27" s="7" t="s">
        <v>239</v>
      </c>
      <c r="C27" s="6" t="s">
        <v>238</v>
      </c>
      <c r="D27" s="6"/>
      <c r="E27" s="6" t="s">
        <v>238</v>
      </c>
      <c r="F27" s="6"/>
      <c r="G27" s="6"/>
      <c r="H27" s="7" t="s">
        <v>286</v>
      </c>
      <c r="I27" s="7"/>
      <c r="J27" s="7"/>
      <c r="K27" s="7"/>
      <c r="L27" s="6"/>
      <c r="M27" s="6" t="s">
        <v>238</v>
      </c>
      <c r="N27" s="6"/>
      <c r="O27" s="6"/>
      <c r="P27" s="7"/>
      <c r="Q27" s="7"/>
      <c r="R27" s="7" t="s">
        <v>287</v>
      </c>
      <c r="S27" s="7" t="s">
        <v>273</v>
      </c>
      <c r="T27" s="6"/>
      <c r="U27" s="6"/>
    </row>
    <row r="28" spans="1:21" ht="20.100000000000001" customHeight="1">
      <c r="A28" s="6" t="s">
        <v>565</v>
      </c>
      <c r="B28" s="7" t="s">
        <v>239</v>
      </c>
      <c r="C28" s="6"/>
      <c r="D28" s="6"/>
      <c r="E28" s="6"/>
      <c r="F28" s="6"/>
      <c r="G28" s="6"/>
      <c r="H28" s="7" t="s">
        <v>286</v>
      </c>
      <c r="I28" s="7" t="s">
        <v>572</v>
      </c>
      <c r="J28" s="7"/>
      <c r="K28" s="7"/>
      <c r="L28" s="6"/>
      <c r="M28" s="6"/>
      <c r="N28" s="6"/>
      <c r="O28" s="6"/>
      <c r="P28" s="7" t="s">
        <v>238</v>
      </c>
      <c r="Q28" s="13" t="s">
        <v>573</v>
      </c>
      <c r="R28" s="7" t="s">
        <v>250</v>
      </c>
      <c r="S28" s="7" t="s">
        <v>273</v>
      </c>
      <c r="T28" s="6"/>
      <c r="U28" s="6"/>
    </row>
    <row r="29" spans="1:21" ht="28.8">
      <c r="A29" s="6" t="s">
        <v>580</v>
      </c>
      <c r="B29" s="6" t="s">
        <v>246</v>
      </c>
      <c r="C29" s="6" t="s">
        <v>238</v>
      </c>
      <c r="D29" s="6" t="s">
        <v>238</v>
      </c>
      <c r="E29" s="6" t="s">
        <v>238</v>
      </c>
      <c r="F29" s="6"/>
      <c r="G29" s="6" t="s">
        <v>238</v>
      </c>
      <c r="H29" s="7" t="s">
        <v>249</v>
      </c>
      <c r="I29" s="7"/>
      <c r="J29" s="7"/>
      <c r="K29" s="7"/>
      <c r="L29" s="6"/>
      <c r="M29" s="6"/>
      <c r="N29" s="6"/>
      <c r="O29" s="6"/>
      <c r="P29" s="7"/>
      <c r="Q29" s="7"/>
      <c r="R29" s="6" t="s">
        <v>250</v>
      </c>
      <c r="S29" s="6" t="s">
        <v>273</v>
      </c>
      <c r="T29" s="6" t="s">
        <v>238</v>
      </c>
      <c r="U29" s="6" t="s">
        <v>238</v>
      </c>
    </row>
    <row r="30" spans="1:21" ht="28.8">
      <c r="A30" s="6" t="s">
        <v>594</v>
      </c>
      <c r="B30" s="7" t="s">
        <v>246</v>
      </c>
      <c r="C30" s="6" t="s">
        <v>238</v>
      </c>
      <c r="D30" s="6"/>
      <c r="E30" s="6" t="s">
        <v>238</v>
      </c>
      <c r="F30" s="6"/>
      <c r="G30" s="6"/>
      <c r="H30" s="7" t="s">
        <v>249</v>
      </c>
      <c r="I30" s="7"/>
      <c r="J30" s="7"/>
      <c r="K30" s="7"/>
      <c r="L30" s="6"/>
      <c r="M30" s="6"/>
      <c r="N30" s="6"/>
      <c r="O30" s="6" t="s">
        <v>238</v>
      </c>
      <c r="P30" s="7"/>
      <c r="Q30" s="7"/>
      <c r="R30" s="7" t="s">
        <v>427</v>
      </c>
      <c r="S30" s="7" t="s">
        <v>246</v>
      </c>
      <c r="T30" s="6"/>
      <c r="U30" s="6"/>
    </row>
    <row r="31" spans="1:21" ht="28.8">
      <c r="A31" s="6" t="s">
        <v>601</v>
      </c>
      <c r="B31" s="7" t="s">
        <v>239</v>
      </c>
      <c r="C31" s="6"/>
      <c r="D31" s="6" t="s">
        <v>238</v>
      </c>
      <c r="E31" s="6"/>
      <c r="F31" s="6"/>
      <c r="G31" s="6"/>
      <c r="H31" s="7" t="s">
        <v>286</v>
      </c>
      <c r="I31" s="7"/>
      <c r="J31" s="7"/>
      <c r="K31" s="7"/>
      <c r="L31" s="6"/>
      <c r="M31" s="6"/>
      <c r="N31" s="6" t="s">
        <v>238</v>
      </c>
      <c r="O31" s="6"/>
      <c r="P31" s="7"/>
      <c r="Q31" s="7"/>
      <c r="R31" s="7" t="s">
        <v>427</v>
      </c>
      <c r="S31" s="7"/>
      <c r="T31" s="6" t="s">
        <v>238</v>
      </c>
      <c r="U31" s="6" t="s">
        <v>238</v>
      </c>
    </row>
    <row r="32" spans="1:21">
      <c r="A32" t="s">
        <v>604</v>
      </c>
      <c r="B32" t="s">
        <v>246</v>
      </c>
      <c r="C32" s="6" t="s">
        <v>238</v>
      </c>
      <c r="D32" s="6" t="s">
        <v>238</v>
      </c>
      <c r="E32" s="6" t="s">
        <v>238</v>
      </c>
      <c r="F32" s="6"/>
      <c r="G32" s="6"/>
      <c r="H32" t="s">
        <v>249</v>
      </c>
      <c r="I32" t="s">
        <v>342</v>
      </c>
      <c r="O32" t="s">
        <v>238</v>
      </c>
      <c r="Q32" t="s">
        <v>612</v>
      </c>
      <c r="R32" t="s">
        <v>287</v>
      </c>
      <c r="S32" t="s">
        <v>239</v>
      </c>
      <c r="T32" t="s">
        <v>238</v>
      </c>
    </row>
    <row r="33" spans="1:21" ht="28.8">
      <c r="A33" s="6" t="s">
        <v>617</v>
      </c>
      <c r="B33" s="7" t="s">
        <v>246</v>
      </c>
      <c r="C33" s="6"/>
      <c r="D33" s="6"/>
      <c r="E33" s="6"/>
      <c r="F33" s="6" t="s">
        <v>238</v>
      </c>
      <c r="G33" s="6"/>
      <c r="H33" s="7" t="s">
        <v>249</v>
      </c>
      <c r="I33" s="7"/>
      <c r="J33" s="7"/>
      <c r="K33" s="7"/>
      <c r="L33" s="6"/>
      <c r="M33" s="6"/>
      <c r="N33" s="6"/>
      <c r="O33" s="6" t="s">
        <v>238</v>
      </c>
      <c r="P33" s="7"/>
      <c r="Q33" s="7"/>
      <c r="R33" s="7" t="s">
        <v>250</v>
      </c>
      <c r="S33" s="7" t="s">
        <v>273</v>
      </c>
      <c r="T33" s="6"/>
      <c r="U33" s="6"/>
    </row>
    <row r="34" spans="1:21" ht="43.2">
      <c r="A34" s="6" t="s">
        <v>625</v>
      </c>
      <c r="B34" s="7" t="s">
        <v>246</v>
      </c>
      <c r="C34" s="6"/>
      <c r="D34" s="6" t="s">
        <v>238</v>
      </c>
      <c r="E34" s="6"/>
      <c r="F34" s="6"/>
      <c r="G34" s="6" t="s">
        <v>238</v>
      </c>
      <c r="H34" s="7" t="s">
        <v>627</v>
      </c>
      <c r="I34" s="7"/>
      <c r="J34" s="7"/>
      <c r="K34" s="7"/>
      <c r="L34" s="6"/>
      <c r="M34" s="6"/>
      <c r="N34" s="6" t="s">
        <v>238</v>
      </c>
      <c r="O34" s="6"/>
      <c r="P34" s="7"/>
      <c r="Q34" s="7" t="s">
        <v>628</v>
      </c>
      <c r="R34" s="7" t="s">
        <v>250</v>
      </c>
      <c r="S34" s="7" t="s">
        <v>273</v>
      </c>
      <c r="T34" s="6" t="s">
        <v>238</v>
      </c>
      <c r="U34" s="6" t="s">
        <v>238</v>
      </c>
    </row>
    <row r="35" spans="1:21" ht="28.8">
      <c r="A35" s="6" t="s">
        <v>635</v>
      </c>
      <c r="B35" s="7" t="s">
        <v>246</v>
      </c>
      <c r="C35" s="6"/>
      <c r="D35" s="6" t="s">
        <v>264</v>
      </c>
      <c r="E35" s="6"/>
      <c r="F35" s="6"/>
      <c r="G35" s="6" t="s">
        <v>264</v>
      </c>
      <c r="H35" s="7" t="s">
        <v>249</v>
      </c>
      <c r="I35" s="7"/>
      <c r="J35" s="7"/>
      <c r="K35" s="7"/>
      <c r="L35" s="6"/>
      <c r="M35" s="6"/>
      <c r="N35" s="6"/>
      <c r="O35" s="6" t="s">
        <v>238</v>
      </c>
      <c r="P35" s="7"/>
      <c r="Q35" s="7"/>
      <c r="R35" s="7" t="s">
        <v>250</v>
      </c>
      <c r="S35" s="7" t="s">
        <v>273</v>
      </c>
      <c r="T35" s="6"/>
      <c r="U35" s="6" t="s">
        <v>264</v>
      </c>
    </row>
    <row r="36" spans="1:21" ht="28.8">
      <c r="A36" s="6" t="s">
        <v>642</v>
      </c>
      <c r="B36" s="7" t="s">
        <v>246</v>
      </c>
      <c r="C36" s="6" t="s">
        <v>238</v>
      </c>
      <c r="D36" s="6"/>
      <c r="E36" s="6"/>
      <c r="F36" s="6"/>
      <c r="G36" s="6"/>
      <c r="H36" s="7" t="s">
        <v>249</v>
      </c>
      <c r="I36" s="7"/>
      <c r="J36" s="7"/>
      <c r="K36" s="7"/>
      <c r="L36" s="6"/>
      <c r="M36" s="6"/>
      <c r="N36" s="6"/>
      <c r="O36" s="6" t="s">
        <v>238</v>
      </c>
      <c r="P36" s="7"/>
      <c r="Q36" s="7"/>
      <c r="R36" s="7" t="s">
        <v>250</v>
      </c>
      <c r="S36" s="7" t="s">
        <v>246</v>
      </c>
      <c r="T36" s="6"/>
      <c r="U36" s="6"/>
    </row>
    <row r="37" spans="1:21" ht="43.2">
      <c r="A37" s="6" t="s">
        <v>654</v>
      </c>
      <c r="B37" s="7"/>
      <c r="C37" s="6" t="s">
        <v>238</v>
      </c>
      <c r="D37" s="6"/>
      <c r="E37" s="6" t="s">
        <v>238</v>
      </c>
      <c r="F37" s="6" t="s">
        <v>238</v>
      </c>
      <c r="G37" s="6"/>
      <c r="H37" s="7" t="s">
        <v>627</v>
      </c>
      <c r="I37" s="7"/>
      <c r="J37" s="7"/>
      <c r="K37" s="7"/>
      <c r="L37" s="6"/>
      <c r="M37" s="6"/>
      <c r="N37" s="6"/>
      <c r="O37" s="6"/>
      <c r="P37" s="7"/>
      <c r="Q37" s="7"/>
      <c r="R37" s="7" t="s">
        <v>287</v>
      </c>
      <c r="S37" s="7" t="s">
        <v>273</v>
      </c>
      <c r="T37" s="6"/>
      <c r="U37" s="6"/>
    </row>
    <row r="38" spans="1:21" ht="28.8">
      <c r="A38" s="6" t="s">
        <v>664</v>
      </c>
      <c r="B38" s="7" t="s">
        <v>246</v>
      </c>
      <c r="C38" s="6" t="s">
        <v>238</v>
      </c>
      <c r="D38" s="6" t="s">
        <v>238</v>
      </c>
      <c r="E38" s="6" t="s">
        <v>238</v>
      </c>
      <c r="F38" s="6"/>
      <c r="G38" s="6"/>
      <c r="H38" s="7" t="s">
        <v>249</v>
      </c>
      <c r="I38" s="7"/>
      <c r="J38" s="7"/>
      <c r="K38" s="7"/>
      <c r="L38" s="6"/>
      <c r="M38" s="6"/>
      <c r="N38" s="6"/>
      <c r="O38" s="6" t="s">
        <v>238</v>
      </c>
      <c r="P38" s="7"/>
      <c r="Q38" s="7"/>
      <c r="R38" s="7" t="s">
        <v>250</v>
      </c>
      <c r="S38" s="7" t="s">
        <v>246</v>
      </c>
      <c r="T38" s="6" t="s">
        <v>238</v>
      </c>
      <c r="U38" s="6"/>
    </row>
    <row r="39" spans="1:21" ht="20.100000000000001" customHeight="1">
      <c r="A39" s="6" t="s">
        <v>675</v>
      </c>
      <c r="B39" s="7" t="s">
        <v>246</v>
      </c>
      <c r="C39" s="6"/>
      <c r="D39" s="6"/>
      <c r="E39" s="6"/>
      <c r="F39" s="6"/>
      <c r="G39" s="6"/>
      <c r="H39" s="7" t="s">
        <v>249</v>
      </c>
      <c r="I39" s="7" t="s">
        <v>683</v>
      </c>
      <c r="J39" s="7"/>
      <c r="K39" s="7"/>
      <c r="L39" s="6"/>
      <c r="M39" s="6"/>
      <c r="N39" s="6"/>
      <c r="O39" s="6" t="s">
        <v>238</v>
      </c>
      <c r="P39" s="7"/>
      <c r="Q39" s="7" t="s">
        <v>684</v>
      </c>
      <c r="R39" s="7" t="s">
        <v>287</v>
      </c>
      <c r="S39" s="7" t="s">
        <v>239</v>
      </c>
      <c r="T39" s="6"/>
      <c r="U39" s="6"/>
    </row>
    <row r="40" spans="1:21" ht="28.8">
      <c r="A40" s="7" t="s">
        <v>693</v>
      </c>
      <c r="B40" s="7" t="s">
        <v>774</v>
      </c>
      <c r="C40" s="6"/>
      <c r="D40" s="6" t="s">
        <v>264</v>
      </c>
      <c r="E40" s="6"/>
      <c r="F40" s="6"/>
      <c r="G40" s="6"/>
      <c r="H40" s="7" t="s">
        <v>249</v>
      </c>
      <c r="I40" s="7"/>
      <c r="J40" s="7"/>
      <c r="K40" s="7"/>
      <c r="L40" s="6"/>
      <c r="M40" s="6"/>
      <c r="N40" s="6"/>
      <c r="O40" s="6"/>
      <c r="P40" s="7"/>
      <c r="Q40" s="7"/>
      <c r="R40" s="7"/>
      <c r="S40" s="7"/>
      <c r="T40" s="6" t="s">
        <v>264</v>
      </c>
      <c r="U40" s="6"/>
    </row>
    <row r="41" spans="1:21" ht="28.8">
      <c r="A41" s="6" t="s">
        <v>694</v>
      </c>
      <c r="B41" s="7" t="s">
        <v>246</v>
      </c>
      <c r="C41" s="6"/>
      <c r="D41" s="6" t="s">
        <v>238</v>
      </c>
      <c r="E41" s="6"/>
      <c r="F41" s="6"/>
      <c r="G41" s="6"/>
      <c r="H41" s="7" t="s">
        <v>249</v>
      </c>
      <c r="I41" s="7"/>
      <c r="J41" s="7"/>
      <c r="K41" s="7"/>
      <c r="L41" s="6"/>
      <c r="M41" s="6"/>
      <c r="N41" s="6"/>
      <c r="O41" s="6" t="s">
        <v>238</v>
      </c>
      <c r="P41" s="7"/>
      <c r="Q41" s="7"/>
      <c r="R41" s="7" t="s">
        <v>427</v>
      </c>
      <c r="S41" s="7" t="s">
        <v>273</v>
      </c>
      <c r="T41" s="6" t="s">
        <v>238</v>
      </c>
      <c r="U41" s="6"/>
    </row>
    <row r="42" spans="1:21" ht="28.8">
      <c r="A42" s="6" t="s">
        <v>699</v>
      </c>
      <c r="B42" s="7" t="s">
        <v>246</v>
      </c>
      <c r="C42" s="6"/>
      <c r="D42" s="6" t="s">
        <v>238</v>
      </c>
      <c r="E42" s="6"/>
      <c r="F42" s="6"/>
      <c r="G42" s="6"/>
      <c r="H42" s="7" t="s">
        <v>249</v>
      </c>
      <c r="I42" s="7"/>
      <c r="J42" s="7"/>
      <c r="K42" s="7"/>
      <c r="L42" s="6"/>
      <c r="M42" s="6"/>
      <c r="N42" s="6"/>
      <c r="O42" s="6" t="s">
        <v>238</v>
      </c>
      <c r="P42" s="7"/>
      <c r="Q42" s="7"/>
      <c r="R42" s="7" t="s">
        <v>250</v>
      </c>
      <c r="S42" s="7" t="s">
        <v>239</v>
      </c>
      <c r="T42" s="6" t="s">
        <v>238</v>
      </c>
      <c r="U42" s="6"/>
    </row>
    <row r="43" spans="1:21" ht="43.2">
      <c r="A43" s="6" t="s">
        <v>706</v>
      </c>
      <c r="B43" s="7" t="s">
        <v>246</v>
      </c>
      <c r="C43" s="6" t="s">
        <v>238</v>
      </c>
      <c r="D43" s="6" t="s">
        <v>238</v>
      </c>
      <c r="E43" s="6" t="s">
        <v>238</v>
      </c>
      <c r="F43" s="6"/>
      <c r="G43" s="6"/>
      <c r="H43" s="7" t="s">
        <v>249</v>
      </c>
      <c r="I43" s="7"/>
      <c r="J43" s="7"/>
      <c r="K43" s="7"/>
      <c r="L43" s="6"/>
      <c r="M43" s="6"/>
      <c r="N43" s="6"/>
      <c r="O43" s="6" t="s">
        <v>238</v>
      </c>
      <c r="P43" s="7"/>
      <c r="Q43" s="7"/>
      <c r="R43" s="7" t="s">
        <v>287</v>
      </c>
      <c r="S43" s="7" t="s">
        <v>273</v>
      </c>
      <c r="T43" s="6" t="s">
        <v>238</v>
      </c>
      <c r="U43" s="6"/>
    </row>
    <row r="44" spans="1:21" ht="28.8">
      <c r="A44" s="6" t="s">
        <v>711</v>
      </c>
      <c r="B44" s="7" t="s">
        <v>246</v>
      </c>
      <c r="C44" s="6" t="s">
        <v>238</v>
      </c>
      <c r="D44" s="6" t="s">
        <v>238</v>
      </c>
      <c r="E44" s="6" t="s">
        <v>238</v>
      </c>
      <c r="F44" s="6"/>
      <c r="G44" s="6" t="s">
        <v>238</v>
      </c>
      <c r="H44" s="7" t="s">
        <v>249</v>
      </c>
      <c r="I44" s="7"/>
      <c r="J44" s="7"/>
      <c r="K44" s="7"/>
      <c r="L44" s="6"/>
      <c r="M44" s="6"/>
      <c r="N44" s="6"/>
      <c r="O44" s="6" t="s">
        <v>238</v>
      </c>
      <c r="P44" s="7"/>
      <c r="Q44" s="7"/>
      <c r="R44" s="7" t="s">
        <v>250</v>
      </c>
      <c r="S44" s="7" t="s">
        <v>273</v>
      </c>
      <c r="T44" s="6" t="s">
        <v>238</v>
      </c>
      <c r="U44" s="6" t="s">
        <v>238</v>
      </c>
    </row>
    <row r="45" spans="1:21" ht="28.8">
      <c r="A45" s="6" t="s">
        <v>715</v>
      </c>
      <c r="B45" s="7" t="s">
        <v>239</v>
      </c>
      <c r="C45" s="6"/>
      <c r="D45" s="6" t="s">
        <v>238</v>
      </c>
      <c r="E45" s="6"/>
      <c r="F45" s="6"/>
      <c r="G45" s="6"/>
      <c r="H45" s="7" t="s">
        <v>249</v>
      </c>
      <c r="I45" s="7"/>
      <c r="J45" s="7"/>
      <c r="K45" s="7"/>
      <c r="L45" s="6"/>
      <c r="M45" s="6"/>
      <c r="N45" s="6"/>
      <c r="O45" s="6" t="s">
        <v>238</v>
      </c>
      <c r="P45" s="7"/>
      <c r="Q45" s="7"/>
      <c r="R45" s="7" t="s">
        <v>250</v>
      </c>
      <c r="S45" s="7" t="s">
        <v>246</v>
      </c>
      <c r="T45" s="6" t="s">
        <v>238</v>
      </c>
      <c r="U45" s="6"/>
    </row>
    <row r="46" spans="1:21" ht="20.100000000000001" customHeight="1">
      <c r="A46" s="6" t="s">
        <v>725</v>
      </c>
      <c r="B46" s="7" t="s">
        <v>239</v>
      </c>
      <c r="C46" s="6" t="s">
        <v>238</v>
      </c>
      <c r="D46" s="6" t="s">
        <v>238</v>
      </c>
      <c r="E46" s="6" t="s">
        <v>238</v>
      </c>
      <c r="F46" s="6" t="s">
        <v>238</v>
      </c>
      <c r="G46" s="6"/>
      <c r="H46" s="7" t="s">
        <v>627</v>
      </c>
      <c r="I46" s="7"/>
      <c r="J46" s="7"/>
      <c r="K46" s="7"/>
      <c r="L46" s="6"/>
      <c r="M46" s="6" t="s">
        <v>238</v>
      </c>
      <c r="N46" s="6" t="s">
        <v>238</v>
      </c>
      <c r="O46" s="6"/>
      <c r="P46" s="7" t="s">
        <v>238</v>
      </c>
      <c r="Q46" s="7" t="s">
        <v>732</v>
      </c>
      <c r="R46" s="7" t="s">
        <v>250</v>
      </c>
      <c r="S46" s="7" t="s">
        <v>239</v>
      </c>
      <c r="T46" s="6" t="s">
        <v>238</v>
      </c>
      <c r="U46" s="6"/>
    </row>
    <row r="47" spans="1:21" ht="43.2">
      <c r="A47" s="6" t="s">
        <v>735</v>
      </c>
      <c r="B47" s="7" t="s">
        <v>239</v>
      </c>
      <c r="C47" s="6"/>
      <c r="D47" s="6" t="s">
        <v>238</v>
      </c>
      <c r="E47" s="6" t="s">
        <v>238</v>
      </c>
      <c r="F47" s="6"/>
      <c r="G47" s="6"/>
      <c r="H47" s="7" t="s">
        <v>286</v>
      </c>
      <c r="I47" s="7"/>
      <c r="J47" s="7"/>
      <c r="K47" s="7"/>
      <c r="L47" s="6"/>
      <c r="M47" s="6"/>
      <c r="N47" s="6"/>
      <c r="O47" s="6" t="s">
        <v>238</v>
      </c>
      <c r="P47" s="7"/>
      <c r="Q47" s="7"/>
      <c r="R47" s="7" t="s">
        <v>287</v>
      </c>
      <c r="S47" s="7" t="s">
        <v>273</v>
      </c>
      <c r="T47" s="6" t="s">
        <v>238</v>
      </c>
      <c r="U47" s="6" t="s">
        <v>238</v>
      </c>
    </row>
    <row r="48" spans="1:21">
      <c r="A48" s="6" t="s">
        <v>739</v>
      </c>
      <c r="B48" s="7" t="s">
        <v>246</v>
      </c>
      <c r="C48" s="6"/>
      <c r="D48" s="6" t="s">
        <v>238</v>
      </c>
      <c r="E48" s="6"/>
      <c r="F48" s="6"/>
      <c r="G48" s="6" t="s">
        <v>238</v>
      </c>
      <c r="H48" s="7"/>
      <c r="I48" s="7"/>
      <c r="J48" s="7"/>
      <c r="K48" s="7"/>
      <c r="L48" s="6"/>
      <c r="M48" s="6"/>
      <c r="N48" s="6"/>
      <c r="O48" s="6"/>
      <c r="P48" s="7"/>
      <c r="Q48" s="7"/>
      <c r="R48" s="7" t="s">
        <v>250</v>
      </c>
      <c r="S48" s="7"/>
      <c r="T48" s="6" t="s">
        <v>238</v>
      </c>
      <c r="U48" s="6" t="s">
        <v>238</v>
      </c>
    </row>
    <row r="49" spans="1:21">
      <c r="A49" s="6" t="s">
        <v>745</v>
      </c>
      <c r="B49" s="7" t="s">
        <v>246</v>
      </c>
      <c r="C49" s="6" t="s">
        <v>238</v>
      </c>
      <c r="D49" s="6" t="s">
        <v>238</v>
      </c>
      <c r="E49" s="6"/>
      <c r="F49" s="6"/>
      <c r="G49" s="6" t="s">
        <v>238</v>
      </c>
      <c r="H49" s="7"/>
      <c r="I49" s="7"/>
      <c r="J49" s="7"/>
      <c r="K49" s="7"/>
      <c r="L49" s="6"/>
      <c r="M49" s="6"/>
      <c r="N49" s="6"/>
      <c r="O49" s="6"/>
      <c r="P49" s="7"/>
      <c r="Q49" s="7"/>
      <c r="R49" s="7" t="s">
        <v>250</v>
      </c>
      <c r="S49" s="7"/>
      <c r="T49" s="6" t="s">
        <v>238</v>
      </c>
      <c r="U49" s="6" t="s">
        <v>238</v>
      </c>
    </row>
    <row r="50" spans="1:21">
      <c r="A50" s="6" t="s">
        <v>754</v>
      </c>
      <c r="B50" s="7" t="s">
        <v>246</v>
      </c>
      <c r="C50" s="6"/>
      <c r="D50" s="6"/>
      <c r="E50" s="6"/>
      <c r="F50" s="6"/>
      <c r="G50" s="6"/>
      <c r="H50" s="7"/>
      <c r="I50" s="7"/>
      <c r="J50" s="7"/>
      <c r="K50" s="7"/>
      <c r="L50" s="6"/>
      <c r="M50" s="6"/>
      <c r="N50" s="6"/>
      <c r="O50" s="6"/>
      <c r="P50" s="7"/>
      <c r="Q50" s="7"/>
      <c r="R50" s="7" t="s">
        <v>250</v>
      </c>
      <c r="S50" s="7" t="s">
        <v>246</v>
      </c>
      <c r="T50" s="6"/>
      <c r="U50" s="6"/>
    </row>
    <row r="51" spans="1:21" ht="28.8">
      <c r="A51" s="6" t="s">
        <v>758</v>
      </c>
      <c r="B51" s="7" t="s">
        <v>239</v>
      </c>
      <c r="C51" s="6"/>
      <c r="D51" s="6" t="s">
        <v>238</v>
      </c>
      <c r="E51" s="6" t="s">
        <v>238</v>
      </c>
      <c r="F51" s="6"/>
      <c r="G51" s="6"/>
      <c r="H51" s="7" t="s">
        <v>286</v>
      </c>
      <c r="I51" s="7"/>
      <c r="J51" s="7"/>
      <c r="K51" s="7"/>
      <c r="L51" s="6" t="s">
        <v>238</v>
      </c>
      <c r="M51" s="6"/>
      <c r="N51" s="6"/>
      <c r="O51" s="6"/>
      <c r="P51" s="7"/>
      <c r="Q51" s="7"/>
      <c r="R51" s="7" t="s">
        <v>427</v>
      </c>
      <c r="S51" s="7" t="s">
        <v>246</v>
      </c>
      <c r="T51" s="6" t="s">
        <v>238</v>
      </c>
      <c r="U51" s="6" t="s">
        <v>238</v>
      </c>
    </row>
    <row r="52" spans="1:21" ht="100.8">
      <c r="A52" s="6" t="s">
        <v>765</v>
      </c>
      <c r="B52" s="7" t="s">
        <v>239</v>
      </c>
      <c r="C52" s="6" t="s">
        <v>238</v>
      </c>
      <c r="D52" s="6" t="s">
        <v>238</v>
      </c>
      <c r="E52" s="6" t="s">
        <v>238</v>
      </c>
      <c r="F52" s="6" t="s">
        <v>238</v>
      </c>
      <c r="G52" s="6"/>
      <c r="H52" s="7" t="s">
        <v>627</v>
      </c>
      <c r="I52" s="7"/>
      <c r="J52" s="7"/>
      <c r="K52" s="7"/>
      <c r="L52" s="6"/>
      <c r="M52" s="6"/>
      <c r="N52" s="6" t="s">
        <v>238</v>
      </c>
      <c r="O52" s="6"/>
      <c r="P52" s="7"/>
      <c r="Q52" s="7" t="s">
        <v>769</v>
      </c>
      <c r="R52" s="7" t="s">
        <v>250</v>
      </c>
      <c r="S52" s="7" t="s">
        <v>239</v>
      </c>
      <c r="T52" s="6" t="s">
        <v>238</v>
      </c>
      <c r="U52" s="6"/>
    </row>
    <row r="53" spans="1:21">
      <c r="A53" s="18">
        <f>COUNTA(A2:A52)</f>
        <v>51</v>
      </c>
      <c r="B53" s="6">
        <f>COUNTIF(B2:B52,"yes")</f>
        <v>14</v>
      </c>
      <c r="C53" s="6">
        <f>COUNTIF(C2:C52,"x")</f>
        <v>20</v>
      </c>
      <c r="D53" s="6">
        <f t="shared" ref="D53:G53" si="0">COUNTIF(D2:D52,"x")</f>
        <v>29</v>
      </c>
      <c r="E53" s="6">
        <f t="shared" si="0"/>
        <v>20</v>
      </c>
      <c r="F53" s="6">
        <f t="shared" si="0"/>
        <v>13</v>
      </c>
      <c r="G53" s="6">
        <f t="shared" si="0"/>
        <v>8</v>
      </c>
    </row>
    <row r="54" spans="1:21">
      <c r="A54" s="28" t="s">
        <v>774</v>
      </c>
      <c r="B54" s="6">
        <f>COUNTIF(B2:B52,"no")</f>
        <v>32</v>
      </c>
      <c r="C54" s="6">
        <f>COUNTIF(C2:C52,"x")</f>
        <v>20</v>
      </c>
      <c r="D54" s="6">
        <f>COUNTIF(D2:D52,"x")</f>
        <v>29</v>
      </c>
      <c r="E54" s="6">
        <f>COUNTIF(E2:E52,"x")</f>
        <v>20</v>
      </c>
      <c r="F54" s="6">
        <f>COUNTIF(F2:F52,"x")</f>
        <v>13</v>
      </c>
      <c r="G54" s="6">
        <f>COUNTIF(G2:G52,"x")</f>
        <v>8</v>
      </c>
    </row>
    <row r="55" spans="1:21">
      <c r="A55" s="28" t="s">
        <v>776</v>
      </c>
      <c r="B55" s="7">
        <f>COUNTBLANK(B2:B52)</f>
        <v>2</v>
      </c>
      <c r="C55" s="35">
        <v>20</v>
      </c>
      <c r="D55" s="34">
        <v>28</v>
      </c>
      <c r="E55" s="34">
        <v>28</v>
      </c>
      <c r="F55" s="34">
        <v>13</v>
      </c>
      <c r="G55" s="34">
        <v>17</v>
      </c>
      <c r="H55" t="s">
        <v>905</v>
      </c>
    </row>
    <row r="56" spans="1:21">
      <c r="A56" t="s">
        <v>241</v>
      </c>
      <c r="B56">
        <v>3</v>
      </c>
      <c r="C56" s="38"/>
      <c r="D56" s="6"/>
      <c r="E56" s="6"/>
      <c r="F56" s="6"/>
      <c r="G56" s="6"/>
    </row>
    <row r="57" spans="1:21">
      <c r="C57" s="38" t="s">
        <v>891</v>
      </c>
      <c r="D57" s="6"/>
      <c r="E57" s="6"/>
      <c r="F57" s="6"/>
      <c r="G57" s="6"/>
    </row>
    <row r="58" spans="1:21">
      <c r="C58" s="38" t="s">
        <v>892</v>
      </c>
      <c r="D58" s="6"/>
      <c r="E58" s="6"/>
      <c r="F58" s="6"/>
      <c r="G58" s="6"/>
    </row>
    <row r="59" spans="1:21">
      <c r="C59" s="38" t="s">
        <v>893</v>
      </c>
      <c r="D59" s="6"/>
      <c r="E59" s="6"/>
      <c r="F59" s="6"/>
      <c r="G59" s="6"/>
    </row>
    <row r="60" spans="1:21">
      <c r="C60" s="38" t="s">
        <v>894</v>
      </c>
      <c r="D60" s="6"/>
      <c r="E60" s="6"/>
      <c r="F60" s="6"/>
      <c r="G60" s="6"/>
    </row>
    <row r="61" spans="1:21">
      <c r="C61" s="38"/>
      <c r="D61" s="6"/>
      <c r="E61" s="6"/>
      <c r="F61" s="6"/>
      <c r="G61" s="6"/>
    </row>
    <row r="62" spans="1:21">
      <c r="C62" s="38" t="s">
        <v>895</v>
      </c>
      <c r="D62" s="6"/>
      <c r="E62" s="6"/>
      <c r="F62" s="6"/>
      <c r="G62" s="6"/>
    </row>
    <row r="63" spans="1:21">
      <c r="C63" s="38" t="s">
        <v>896</v>
      </c>
      <c r="D63" s="6"/>
      <c r="E63" s="6"/>
      <c r="F63" s="6"/>
      <c r="G63" s="6"/>
    </row>
    <row r="64" spans="1:21">
      <c r="C64" s="38" t="s">
        <v>897</v>
      </c>
      <c r="D64" s="6"/>
      <c r="E64" s="6"/>
      <c r="F64" s="6"/>
      <c r="G64" s="6"/>
    </row>
    <row r="65" spans="3:7">
      <c r="C65" s="6"/>
      <c r="D65" s="6"/>
      <c r="E65" s="6"/>
      <c r="F65" s="6"/>
      <c r="G65" s="6"/>
    </row>
    <row r="66" spans="3:7">
      <c r="C66" s="6"/>
      <c r="D66" s="6"/>
      <c r="E66" s="6"/>
      <c r="F66" s="6"/>
      <c r="G66" s="6"/>
    </row>
    <row r="67" spans="3:7">
      <c r="C67" s="6"/>
      <c r="D67" s="6"/>
      <c r="E67" s="6"/>
      <c r="F67" s="6"/>
      <c r="G67" s="6"/>
    </row>
    <row r="68" spans="3:7">
      <c r="C68" s="6"/>
      <c r="D68" s="6"/>
      <c r="E68" s="6"/>
      <c r="F68" s="6"/>
      <c r="G68" s="6"/>
    </row>
    <row r="69" spans="3:7">
      <c r="C69" s="6"/>
      <c r="D69" s="6"/>
      <c r="E69" s="6"/>
      <c r="F69" s="6"/>
      <c r="G69" s="6"/>
    </row>
    <row r="70" spans="3:7">
      <c r="C70" s="6"/>
      <c r="D70" s="6"/>
      <c r="E70" s="6"/>
      <c r="F70" s="6"/>
      <c r="G70" s="6"/>
    </row>
    <row r="71" spans="3:7">
      <c r="C71" s="6"/>
      <c r="D71" s="6"/>
      <c r="E71" s="6"/>
      <c r="F71" s="6"/>
      <c r="G71" s="6"/>
    </row>
    <row r="72" spans="3:7">
      <c r="C72" s="6"/>
      <c r="D72" s="6"/>
      <c r="E72" s="6"/>
      <c r="F72" s="6"/>
      <c r="G72" s="6"/>
    </row>
    <row r="73" spans="3:7">
      <c r="C73" s="6"/>
      <c r="D73" s="6"/>
      <c r="E73" s="6"/>
      <c r="F73" s="6"/>
      <c r="G73" s="6"/>
    </row>
    <row r="74" spans="3:7">
      <c r="C74" s="6"/>
      <c r="D74" s="6"/>
      <c r="E74" s="6"/>
      <c r="F74" s="6"/>
      <c r="G74" s="6"/>
    </row>
    <row r="75" spans="3:7">
      <c r="C75" s="6"/>
      <c r="D75" s="6"/>
      <c r="E75" s="6"/>
      <c r="F75" s="6"/>
      <c r="G75" s="6"/>
    </row>
    <row r="76" spans="3:7">
      <c r="C76" s="6"/>
      <c r="D76" s="6"/>
      <c r="E76" s="6"/>
      <c r="F76" s="6"/>
      <c r="G76" s="6"/>
    </row>
    <row r="77" spans="3:7">
      <c r="C77" s="6"/>
      <c r="D77" s="6"/>
      <c r="E77" s="6"/>
      <c r="F77" s="6"/>
      <c r="G77" s="6"/>
    </row>
    <row r="78" spans="3:7">
      <c r="C78" s="6"/>
      <c r="D78" s="6"/>
      <c r="E78" s="6"/>
      <c r="F78" s="6"/>
      <c r="G78" s="6"/>
    </row>
    <row r="79" spans="3:7">
      <c r="C79" s="6"/>
      <c r="D79" s="6"/>
      <c r="E79" s="6"/>
      <c r="F79" s="6"/>
      <c r="G79" s="6"/>
    </row>
    <row r="80" spans="3:7">
      <c r="C80" s="6"/>
      <c r="D80" s="6"/>
      <c r="E80" s="6"/>
      <c r="F80" s="6"/>
      <c r="G80" s="6"/>
    </row>
    <row r="81" spans="3:7">
      <c r="C81" s="6"/>
      <c r="D81" s="6"/>
      <c r="E81" s="6"/>
      <c r="F81" s="6"/>
      <c r="G81" s="6"/>
    </row>
    <row r="82" spans="3:7">
      <c r="C82" s="6"/>
      <c r="D82" s="6"/>
      <c r="E82" s="6"/>
      <c r="F82" s="6"/>
      <c r="G82" s="6"/>
    </row>
    <row r="83" spans="3:7">
      <c r="C83" s="6"/>
      <c r="D83" s="6"/>
      <c r="E83" s="6"/>
      <c r="F83" s="6"/>
      <c r="G83" s="6"/>
    </row>
    <row r="84" spans="3:7">
      <c r="C84" s="6"/>
      <c r="D84" s="6"/>
      <c r="E84" s="6"/>
      <c r="F84" s="6"/>
      <c r="G84" s="6"/>
    </row>
    <row r="85" spans="3:7">
      <c r="C85" s="6"/>
      <c r="D85" s="6"/>
      <c r="E85" s="6"/>
      <c r="F85" s="6"/>
      <c r="G85" s="6"/>
    </row>
    <row r="86" spans="3:7">
      <c r="C86" s="6"/>
      <c r="D86" s="6"/>
      <c r="E86" s="6"/>
      <c r="F86" s="6"/>
      <c r="G86" s="6"/>
    </row>
    <row r="87" spans="3:7">
      <c r="C87" s="6"/>
      <c r="D87" s="6"/>
      <c r="E87" s="6"/>
      <c r="F87" s="6"/>
      <c r="G87" s="6"/>
    </row>
    <row r="88" spans="3:7">
      <c r="C88" s="6"/>
      <c r="D88" s="6"/>
      <c r="E88" s="6"/>
      <c r="F88" s="6"/>
      <c r="G88" s="6"/>
    </row>
    <row r="89" spans="3:7">
      <c r="C89" s="6"/>
      <c r="D89" s="6"/>
      <c r="E89" s="6"/>
      <c r="F89" s="6"/>
      <c r="G89" s="6"/>
    </row>
    <row r="90" spans="3:7">
      <c r="C90" s="6"/>
      <c r="D90" s="6" t="s">
        <v>238</v>
      </c>
      <c r="E90" s="6" t="s">
        <v>238</v>
      </c>
      <c r="F90" s="6" t="s">
        <v>238</v>
      </c>
      <c r="G90" s="6"/>
    </row>
    <row r="91" spans="3:7">
      <c r="C91" s="6"/>
      <c r="D91" s="6"/>
      <c r="E91" s="6"/>
      <c r="F91" s="6"/>
      <c r="G91" s="6"/>
    </row>
    <row r="92" spans="3:7">
      <c r="C92" s="6"/>
      <c r="D92" s="6"/>
      <c r="E92" s="6"/>
      <c r="F92" s="6"/>
      <c r="G92" s="6"/>
    </row>
    <row r="93" spans="3:7">
      <c r="C93" s="6"/>
      <c r="D93" s="6"/>
      <c r="E93" s="6"/>
      <c r="F93" s="6"/>
      <c r="G93" s="6"/>
    </row>
    <row r="94" spans="3:7">
      <c r="C94" s="6"/>
      <c r="D94" s="6"/>
      <c r="E94" s="6"/>
      <c r="F94" s="6"/>
      <c r="G94" s="6"/>
    </row>
    <row r="95" spans="3:7">
      <c r="C95" s="6"/>
      <c r="D95" s="6"/>
      <c r="E95" s="6"/>
      <c r="F95" s="6"/>
      <c r="G95" s="6"/>
    </row>
    <row r="96" spans="3:7">
      <c r="C96" s="6"/>
      <c r="D96" s="6"/>
      <c r="E96" s="6"/>
      <c r="F96" s="6"/>
      <c r="G96" s="6"/>
    </row>
    <row r="97" spans="3:7">
      <c r="C97" s="6"/>
      <c r="D97" s="6" t="s">
        <v>238</v>
      </c>
      <c r="E97" s="6"/>
      <c r="F97" s="6"/>
      <c r="G97" s="6"/>
    </row>
    <row r="98" spans="3:7">
      <c r="C98" s="6" t="s">
        <v>238</v>
      </c>
      <c r="D98" s="6"/>
      <c r="E98" s="6" t="s">
        <v>238</v>
      </c>
      <c r="F98" s="6" t="s">
        <v>238</v>
      </c>
      <c r="G98" s="6"/>
    </row>
    <row r="99" spans="3:7">
      <c r="C99" s="6">
        <f t="shared" ref="C99:G99" si="1">COUNTIF(C90:C98,"x")</f>
        <v>1</v>
      </c>
      <c r="D99" s="6">
        <f t="shared" si="1"/>
        <v>2</v>
      </c>
      <c r="E99" s="6">
        <f t="shared" si="1"/>
        <v>2</v>
      </c>
      <c r="F99" s="6">
        <f t="shared" si="1"/>
        <v>2</v>
      </c>
      <c r="G99" s="6">
        <f t="shared" si="1"/>
        <v>0</v>
      </c>
    </row>
    <row r="100" spans="3:7">
      <c r="C100" s="6"/>
      <c r="D100" s="6"/>
      <c r="E100" s="6"/>
      <c r="F100" s="6"/>
      <c r="G100" s="6"/>
    </row>
  </sheetData>
  <hyperlinks>
    <hyperlink ref="A53" r:id="rId1" display="=@COUNTA(A3:A53"/>
  </hyperlinks>
  <printOptions horizontalCentered="1" gridLines="1"/>
  <pageMargins left="0.2" right="0.2" top="0.25" bottom="0.25" header="0.3" footer="0.3"/>
  <pageSetup paperSize="5" orientation="landscape" r:id="rId2"/>
</worksheet>
</file>

<file path=xl/worksheets/sheet3.xml><?xml version="1.0" encoding="utf-8"?>
<worksheet xmlns="http://schemas.openxmlformats.org/spreadsheetml/2006/main" xmlns:r="http://schemas.openxmlformats.org/officeDocument/2006/relationships">
  <dimension ref="A3:K57"/>
  <sheetViews>
    <sheetView topLeftCell="A40" workbookViewId="0">
      <selection activeCell="I57" sqref="I57"/>
    </sheetView>
  </sheetViews>
  <sheetFormatPr defaultRowHeight="14.4"/>
  <cols>
    <col min="1" max="1" width="21.44140625" bestFit="1" customWidth="1"/>
    <col min="2" max="2" width="13.44140625" bestFit="1" customWidth="1"/>
    <col min="3" max="3" width="9.88671875" customWidth="1"/>
    <col min="4" max="4" width="10.88671875" customWidth="1"/>
    <col min="5" max="5" width="15.88671875" customWidth="1"/>
    <col min="6" max="6" width="18.44140625" bestFit="1" customWidth="1"/>
  </cols>
  <sheetData>
    <row r="3" spans="1:11" ht="43.2">
      <c r="A3" s="2" t="s">
        <v>928</v>
      </c>
      <c r="B3" s="2" t="s">
        <v>158</v>
      </c>
      <c r="C3" s="2" t="s">
        <v>159</v>
      </c>
      <c r="D3" s="2" t="s">
        <v>160</v>
      </c>
      <c r="E3" s="2" t="s">
        <v>161</v>
      </c>
      <c r="F3" s="2" t="s">
        <v>162</v>
      </c>
      <c r="G3" s="56" t="s">
        <v>994</v>
      </c>
      <c r="H3" s="56" t="s">
        <v>995</v>
      </c>
      <c r="I3" s="56" t="s">
        <v>996</v>
      </c>
      <c r="J3" s="56" t="s">
        <v>305</v>
      </c>
      <c r="K3" s="56" t="s">
        <v>998</v>
      </c>
    </row>
    <row r="4" spans="1:11">
      <c r="A4" s="1" t="s">
        <v>0</v>
      </c>
    </row>
    <row r="5" spans="1:11">
      <c r="A5" s="1" t="s">
        <v>233</v>
      </c>
    </row>
    <row r="6" spans="1:11" ht="28.8">
      <c r="A6" s="6" t="s">
        <v>234</v>
      </c>
      <c r="B6" s="42"/>
      <c r="C6" s="42"/>
      <c r="D6" s="42"/>
      <c r="E6" s="42"/>
      <c r="F6" s="7" t="s">
        <v>257</v>
      </c>
      <c r="G6" t="s">
        <v>264</v>
      </c>
    </row>
    <row r="7" spans="1:11" ht="43.2">
      <c r="A7" s="6" t="s">
        <v>261</v>
      </c>
      <c r="B7" s="7" t="s">
        <v>272</v>
      </c>
      <c r="C7" s="7" t="s">
        <v>272</v>
      </c>
      <c r="D7" s="7" t="s">
        <v>259</v>
      </c>
      <c r="E7" s="7" t="s">
        <v>272</v>
      </c>
      <c r="F7" s="7"/>
      <c r="G7" s="57" t="s">
        <v>264</v>
      </c>
    </row>
    <row r="8" spans="1:11">
      <c r="A8" s="6" t="s">
        <v>279</v>
      </c>
      <c r="B8" s="7">
        <v>0.25</v>
      </c>
      <c r="C8" s="7" t="s">
        <v>290</v>
      </c>
      <c r="D8" s="7" t="s">
        <v>290</v>
      </c>
      <c r="E8" s="7">
        <v>0.25</v>
      </c>
      <c r="F8" s="7" t="s">
        <v>290</v>
      </c>
      <c r="H8" s="58" t="s">
        <v>264</v>
      </c>
    </row>
    <row r="9" spans="1:11" ht="72">
      <c r="A9" s="6" t="s">
        <v>291</v>
      </c>
      <c r="B9" s="7" t="s">
        <v>309</v>
      </c>
      <c r="C9" s="7" t="s">
        <v>290</v>
      </c>
      <c r="D9" s="7" t="s">
        <v>290</v>
      </c>
      <c r="E9" s="7" t="s">
        <v>310</v>
      </c>
      <c r="F9" s="7" t="s">
        <v>290</v>
      </c>
      <c r="H9" s="58" t="s">
        <v>264</v>
      </c>
    </row>
    <row r="10" spans="1:11">
      <c r="A10" s="6" t="s">
        <v>316</v>
      </c>
      <c r="B10" s="42"/>
      <c r="C10" s="42"/>
      <c r="D10" s="42"/>
      <c r="E10" s="42"/>
      <c r="F10" s="42"/>
      <c r="J10" t="s">
        <v>264</v>
      </c>
    </row>
    <row r="11" spans="1:11">
      <c r="A11" s="6" t="s">
        <v>325</v>
      </c>
      <c r="B11" s="14">
        <v>0.2099</v>
      </c>
      <c r="C11" s="7" t="s">
        <v>342</v>
      </c>
      <c r="D11" s="7" t="s">
        <v>342</v>
      </c>
      <c r="E11" s="14">
        <v>0.2099</v>
      </c>
      <c r="F11" s="7"/>
      <c r="G11" t="s">
        <v>264</v>
      </c>
    </row>
    <row r="12" spans="1:11">
      <c r="A12" s="6" t="s">
        <v>351</v>
      </c>
      <c r="B12" s="42"/>
      <c r="C12" s="42"/>
      <c r="D12" s="42"/>
      <c r="E12" s="42"/>
      <c r="F12" s="7"/>
      <c r="J12" t="s">
        <v>264</v>
      </c>
    </row>
    <row r="13" spans="1:11">
      <c r="A13" s="6" t="s">
        <v>356</v>
      </c>
      <c r="B13" s="7"/>
      <c r="C13" s="7"/>
      <c r="D13" s="7"/>
      <c r="E13" s="7"/>
      <c r="F13" s="7" t="s">
        <v>259</v>
      </c>
      <c r="J13" t="s">
        <v>264</v>
      </c>
    </row>
    <row r="14" spans="1:11">
      <c r="A14" s="6" t="s">
        <v>362</v>
      </c>
      <c r="B14" s="7" t="s">
        <v>366</v>
      </c>
      <c r="C14" s="7" t="s">
        <v>259</v>
      </c>
      <c r="D14" s="7" t="s">
        <v>259</v>
      </c>
      <c r="E14" s="7" t="s">
        <v>259</v>
      </c>
      <c r="F14" s="7"/>
      <c r="G14" s="57" t="s">
        <v>264</v>
      </c>
    </row>
    <row r="15" spans="1:11">
      <c r="A15" s="6" t="s">
        <v>367</v>
      </c>
      <c r="B15" s="7">
        <v>0.2</v>
      </c>
      <c r="C15" s="7">
        <v>0.25</v>
      </c>
      <c r="D15" s="7">
        <v>0.25</v>
      </c>
      <c r="E15" s="7">
        <v>0.2</v>
      </c>
      <c r="F15" s="7"/>
      <c r="H15" t="s">
        <v>264</v>
      </c>
    </row>
    <row r="16" spans="1:11" ht="43.2">
      <c r="A16" s="6" t="s">
        <v>381</v>
      </c>
      <c r="B16" s="7" t="s">
        <v>399</v>
      </c>
      <c r="C16" s="7" t="s">
        <v>399</v>
      </c>
      <c r="D16" s="7" t="s">
        <v>399</v>
      </c>
      <c r="E16" s="7" t="s">
        <v>400</v>
      </c>
      <c r="F16" s="7"/>
      <c r="G16" s="57" t="s">
        <v>264</v>
      </c>
    </row>
    <row r="17" spans="1:11">
      <c r="A17" s="6" t="s">
        <v>409</v>
      </c>
      <c r="B17" s="7">
        <v>20</v>
      </c>
      <c r="C17" s="7"/>
      <c r="D17" s="7"/>
      <c r="E17" s="7">
        <v>20</v>
      </c>
      <c r="F17" s="7"/>
      <c r="G17" t="s">
        <v>264</v>
      </c>
    </row>
    <row r="18" spans="1:11" ht="28.8">
      <c r="A18" s="6" t="s">
        <v>417</v>
      </c>
      <c r="B18" s="7">
        <v>20</v>
      </c>
      <c r="C18" s="7" t="s">
        <v>290</v>
      </c>
      <c r="D18" s="7" t="s">
        <v>290</v>
      </c>
      <c r="E18" s="7">
        <v>20</v>
      </c>
      <c r="F18" s="7" t="s">
        <v>421</v>
      </c>
      <c r="G18" s="58" t="s">
        <v>264</v>
      </c>
      <c r="H18" s="58"/>
    </row>
    <row r="19" spans="1:11" ht="28.8">
      <c r="A19" s="6" t="s">
        <v>423</v>
      </c>
      <c r="B19" s="7" t="s">
        <v>272</v>
      </c>
      <c r="C19" s="7"/>
      <c r="D19" s="7"/>
      <c r="E19" s="7"/>
      <c r="F19" s="7"/>
      <c r="G19" t="s">
        <v>264</v>
      </c>
    </row>
    <row r="20" spans="1:11">
      <c r="A20" s="6" t="s">
        <v>431</v>
      </c>
      <c r="B20" s="7" t="s">
        <v>443</v>
      </c>
      <c r="C20" s="7" t="s">
        <v>259</v>
      </c>
      <c r="D20" s="7" t="s">
        <v>259</v>
      </c>
      <c r="E20" s="7" t="s">
        <v>443</v>
      </c>
      <c r="F20" s="7" t="s">
        <v>259</v>
      </c>
      <c r="G20" s="58" t="s">
        <v>264</v>
      </c>
    </row>
    <row r="21" spans="1:11">
      <c r="A21" s="6" t="s">
        <v>449</v>
      </c>
      <c r="B21" s="7">
        <v>20</v>
      </c>
      <c r="C21" s="7"/>
      <c r="D21" s="7"/>
      <c r="E21" s="7"/>
      <c r="F21" s="7"/>
      <c r="G21" t="s">
        <v>264</v>
      </c>
    </row>
    <row r="22" spans="1:11">
      <c r="A22" s="6" t="s">
        <v>457</v>
      </c>
      <c r="B22" s="7">
        <v>20</v>
      </c>
      <c r="C22" s="7" t="s">
        <v>290</v>
      </c>
      <c r="D22" s="7" t="s">
        <v>290</v>
      </c>
      <c r="E22" s="7">
        <v>20</v>
      </c>
      <c r="F22" s="7"/>
      <c r="G22" s="58" t="s">
        <v>264</v>
      </c>
    </row>
    <row r="23" spans="1:11">
      <c r="A23" s="6" t="s">
        <v>472</v>
      </c>
      <c r="B23" s="7">
        <v>20</v>
      </c>
      <c r="C23" s="7">
        <v>20</v>
      </c>
      <c r="D23" s="7" t="s">
        <v>342</v>
      </c>
      <c r="E23" s="7" t="s">
        <v>342</v>
      </c>
      <c r="F23" s="7"/>
      <c r="G23" t="s">
        <v>264</v>
      </c>
    </row>
    <row r="24" spans="1:11">
      <c r="A24" s="6" t="s">
        <v>482</v>
      </c>
      <c r="B24" s="7" t="s">
        <v>487</v>
      </c>
      <c r="C24" s="7"/>
      <c r="D24" s="7"/>
      <c r="E24" s="7" t="s">
        <v>487</v>
      </c>
      <c r="F24" s="7"/>
      <c r="G24" s="58" t="s">
        <v>264</v>
      </c>
    </row>
    <row r="25" spans="1:11">
      <c r="A25" s="6" t="s">
        <v>489</v>
      </c>
      <c r="B25" s="7"/>
      <c r="C25" s="7"/>
      <c r="D25" s="7"/>
      <c r="E25" s="7"/>
      <c r="F25" s="7"/>
      <c r="J25" t="s">
        <v>264</v>
      </c>
    </row>
    <row r="26" spans="1:11">
      <c r="A26" s="6" t="s">
        <v>498</v>
      </c>
      <c r="B26" s="7"/>
      <c r="C26" s="7"/>
      <c r="D26" s="7"/>
      <c r="E26" s="7"/>
      <c r="F26" s="7"/>
      <c r="J26" t="s">
        <v>264</v>
      </c>
    </row>
    <row r="27" spans="1:11">
      <c r="A27" s="6" t="s">
        <v>500</v>
      </c>
      <c r="B27" s="7">
        <v>20</v>
      </c>
      <c r="C27" s="7">
        <v>20</v>
      </c>
      <c r="D27" s="7">
        <v>20</v>
      </c>
      <c r="E27" s="7">
        <v>20</v>
      </c>
      <c r="F27" s="7"/>
      <c r="G27" t="s">
        <v>264</v>
      </c>
    </row>
    <row r="28" spans="1:11" ht="28.8">
      <c r="A28" s="6" t="s">
        <v>510</v>
      </c>
      <c r="B28" s="7" t="s">
        <v>528</v>
      </c>
      <c r="C28" s="7" t="s">
        <v>528</v>
      </c>
      <c r="D28" s="7" t="s">
        <v>528</v>
      </c>
      <c r="E28" s="7" t="s">
        <v>259</v>
      </c>
      <c r="F28" s="7"/>
      <c r="K28" t="s">
        <v>264</v>
      </c>
    </row>
    <row r="29" spans="1:11">
      <c r="A29" s="6" t="s">
        <v>534</v>
      </c>
      <c r="B29" s="7" t="s">
        <v>542</v>
      </c>
      <c r="C29" s="7" t="s">
        <v>543</v>
      </c>
      <c r="D29" s="7" t="s">
        <v>543</v>
      </c>
      <c r="E29" s="7" t="s">
        <v>543</v>
      </c>
      <c r="F29" s="7" t="s">
        <v>543</v>
      </c>
      <c r="G29" s="57" t="s">
        <v>264</v>
      </c>
    </row>
    <row r="30" spans="1:11">
      <c r="A30" s="6" t="s">
        <v>549</v>
      </c>
      <c r="B30" s="7" t="s">
        <v>487</v>
      </c>
      <c r="C30" s="7"/>
      <c r="D30" s="7"/>
      <c r="E30" s="7"/>
      <c r="F30" s="7"/>
      <c r="G30" t="s">
        <v>238</v>
      </c>
    </row>
    <row r="31" spans="1:11">
      <c r="A31" s="6" t="s">
        <v>550</v>
      </c>
      <c r="B31" s="7">
        <v>30</v>
      </c>
      <c r="C31" s="7">
        <v>30</v>
      </c>
      <c r="D31" s="7">
        <v>30</v>
      </c>
      <c r="E31" s="7">
        <v>30</v>
      </c>
      <c r="F31" s="7"/>
      <c r="H31" t="s">
        <v>264</v>
      </c>
    </row>
    <row r="32" spans="1:11">
      <c r="A32" s="6" t="s">
        <v>565</v>
      </c>
      <c r="B32" s="7"/>
      <c r="C32" s="7"/>
      <c r="D32" s="7"/>
      <c r="E32" s="7"/>
      <c r="F32" s="7"/>
      <c r="G32" t="s">
        <v>264</v>
      </c>
    </row>
    <row r="33" spans="1:10">
      <c r="A33" s="6" t="s">
        <v>580</v>
      </c>
      <c r="B33" s="6" t="s">
        <v>272</v>
      </c>
      <c r="C33" s="6"/>
      <c r="D33" s="6"/>
      <c r="E33" s="6"/>
      <c r="F33" s="6"/>
      <c r="J33" t="s">
        <v>264</v>
      </c>
    </row>
    <row r="34" spans="1:10">
      <c r="A34" s="6" t="s">
        <v>594</v>
      </c>
      <c r="B34" s="7"/>
      <c r="C34" s="7"/>
      <c r="D34" s="7"/>
      <c r="E34" s="7"/>
      <c r="F34" s="7"/>
      <c r="J34" t="s">
        <v>264</v>
      </c>
    </row>
    <row r="35" spans="1:10">
      <c r="A35" s="6" t="s">
        <v>601</v>
      </c>
      <c r="B35" s="7"/>
      <c r="C35" s="7"/>
      <c r="D35" s="7"/>
      <c r="E35" s="7"/>
      <c r="F35" s="7"/>
      <c r="J35" t="s">
        <v>264</v>
      </c>
    </row>
    <row r="36" spans="1:10">
      <c r="A36" t="s">
        <v>604</v>
      </c>
      <c r="B36" s="7" t="s">
        <v>615</v>
      </c>
      <c r="C36" s="7" t="s">
        <v>612</v>
      </c>
      <c r="D36" s="7" t="s">
        <v>612</v>
      </c>
      <c r="E36" s="7" t="s">
        <v>615</v>
      </c>
      <c r="F36" s="7" t="s">
        <v>616</v>
      </c>
      <c r="I36" s="59" t="s">
        <v>264</v>
      </c>
    </row>
    <row r="37" spans="1:10">
      <c r="A37" s="6" t="s">
        <v>617</v>
      </c>
      <c r="B37" s="7" t="s">
        <v>997</v>
      </c>
      <c r="C37" s="7" t="s">
        <v>290</v>
      </c>
      <c r="D37" s="7" t="s">
        <v>290</v>
      </c>
      <c r="E37" s="7" t="s">
        <v>290</v>
      </c>
      <c r="F37" s="7" t="s">
        <v>290</v>
      </c>
      <c r="G37" s="57" t="s">
        <v>264</v>
      </c>
    </row>
    <row r="38" spans="1:10" ht="43.2">
      <c r="A38" s="6" t="s">
        <v>625</v>
      </c>
      <c r="B38" s="7"/>
      <c r="C38" s="7"/>
      <c r="D38" s="7"/>
      <c r="E38" s="7"/>
      <c r="F38" s="7" t="s">
        <v>631</v>
      </c>
      <c r="G38" t="s">
        <v>264</v>
      </c>
    </row>
    <row r="39" spans="1:10">
      <c r="A39" s="6" t="s">
        <v>635</v>
      </c>
      <c r="B39" s="7">
        <v>15</v>
      </c>
      <c r="C39" s="7"/>
      <c r="D39" s="7"/>
      <c r="E39" s="7"/>
      <c r="F39" s="7"/>
      <c r="I39" t="s">
        <v>264</v>
      </c>
    </row>
    <row r="40" spans="1:10">
      <c r="A40" s="6" t="s">
        <v>642</v>
      </c>
      <c r="B40" s="7" t="s">
        <v>290</v>
      </c>
      <c r="C40" s="7" t="s">
        <v>290</v>
      </c>
      <c r="D40" s="7" t="s">
        <v>290</v>
      </c>
      <c r="E40" s="7" t="s">
        <v>290</v>
      </c>
      <c r="F40" s="7"/>
      <c r="J40" t="s">
        <v>264</v>
      </c>
    </row>
    <row r="41" spans="1:10">
      <c r="A41" s="6" t="s">
        <v>654</v>
      </c>
      <c r="B41" s="7">
        <v>20</v>
      </c>
      <c r="C41" s="7" t="s">
        <v>290</v>
      </c>
      <c r="D41" s="7" t="s">
        <v>290</v>
      </c>
      <c r="E41" s="7" t="s">
        <v>290</v>
      </c>
      <c r="F41" s="7" t="s">
        <v>290</v>
      </c>
      <c r="G41" s="57" t="s">
        <v>264</v>
      </c>
    </row>
    <row r="42" spans="1:10">
      <c r="A42" s="6" t="s">
        <v>664</v>
      </c>
      <c r="B42" s="7">
        <v>20</v>
      </c>
      <c r="C42" s="7">
        <v>20</v>
      </c>
      <c r="D42" s="7" t="s">
        <v>259</v>
      </c>
      <c r="E42" s="7" t="s">
        <v>259</v>
      </c>
      <c r="F42" s="7"/>
      <c r="G42" t="s">
        <v>264</v>
      </c>
    </row>
    <row r="43" spans="1:10" ht="28.8">
      <c r="A43" s="6" t="s">
        <v>675</v>
      </c>
      <c r="B43" s="7">
        <v>20</v>
      </c>
      <c r="C43" s="7">
        <v>20</v>
      </c>
      <c r="D43" s="7">
        <v>20</v>
      </c>
      <c r="E43" s="7">
        <v>20</v>
      </c>
      <c r="F43" s="7" t="s">
        <v>687</v>
      </c>
      <c r="G43" t="s">
        <v>264</v>
      </c>
    </row>
    <row r="44" spans="1:10">
      <c r="A44" s="7" t="s">
        <v>693</v>
      </c>
      <c r="B44" s="7"/>
      <c r="C44" s="7"/>
      <c r="D44" s="7"/>
      <c r="E44" s="7"/>
      <c r="F44" s="7"/>
      <c r="J44" t="s">
        <v>264</v>
      </c>
    </row>
    <row r="45" spans="1:10">
      <c r="A45" s="6" t="s">
        <v>694</v>
      </c>
      <c r="B45" s="7" t="s">
        <v>342</v>
      </c>
      <c r="C45" s="7" t="s">
        <v>342</v>
      </c>
      <c r="D45" s="7" t="s">
        <v>342</v>
      </c>
      <c r="E45" s="7" t="s">
        <v>342</v>
      </c>
      <c r="F45" s="7" t="s">
        <v>342</v>
      </c>
      <c r="J45" t="s">
        <v>264</v>
      </c>
    </row>
    <row r="46" spans="1:10">
      <c r="A46" s="6" t="s">
        <v>699</v>
      </c>
      <c r="B46" s="7">
        <v>15</v>
      </c>
      <c r="C46" s="7"/>
      <c r="D46" s="7"/>
      <c r="E46" s="7"/>
      <c r="F46" s="7"/>
      <c r="I46" t="s">
        <v>264</v>
      </c>
    </row>
    <row r="47" spans="1:10">
      <c r="A47" s="6" t="s">
        <v>706</v>
      </c>
      <c r="B47" s="7">
        <v>20</v>
      </c>
      <c r="C47" s="7">
        <v>20</v>
      </c>
      <c r="D47" s="7" t="s">
        <v>259</v>
      </c>
      <c r="E47" s="7">
        <v>20</v>
      </c>
      <c r="F47" s="7"/>
      <c r="G47" t="s">
        <v>264</v>
      </c>
    </row>
    <row r="48" spans="1:10">
      <c r="A48" s="6" t="s">
        <v>711</v>
      </c>
      <c r="B48" s="7"/>
      <c r="C48" s="7"/>
      <c r="D48" s="7"/>
      <c r="E48" s="7"/>
      <c r="F48" s="7"/>
      <c r="J48" t="s">
        <v>264</v>
      </c>
    </row>
    <row r="49" spans="1:11">
      <c r="A49" s="6" t="s">
        <v>715</v>
      </c>
      <c r="B49" s="7"/>
      <c r="C49" s="7"/>
      <c r="D49" s="7"/>
      <c r="E49" s="7"/>
      <c r="F49" s="7"/>
      <c r="J49" t="s">
        <v>264</v>
      </c>
    </row>
    <row r="50" spans="1:11">
      <c r="A50" s="6" t="s">
        <v>725</v>
      </c>
      <c r="B50" s="7">
        <v>25</v>
      </c>
      <c r="C50" s="7">
        <v>25</v>
      </c>
      <c r="D50" s="7">
        <v>25</v>
      </c>
      <c r="E50" s="7">
        <v>25</v>
      </c>
      <c r="F50" s="7"/>
      <c r="H50" t="s">
        <v>264</v>
      </c>
    </row>
    <row r="51" spans="1:11">
      <c r="A51" s="6" t="s">
        <v>735</v>
      </c>
      <c r="B51" s="7"/>
      <c r="C51" s="7"/>
      <c r="D51" s="7"/>
      <c r="E51" s="7"/>
      <c r="F51" s="7" t="s">
        <v>738</v>
      </c>
      <c r="G51" t="s">
        <v>264</v>
      </c>
    </row>
    <row r="52" spans="1:11">
      <c r="A52" s="6" t="s">
        <v>739</v>
      </c>
      <c r="B52" s="7"/>
      <c r="C52" s="7"/>
      <c r="D52" s="7"/>
      <c r="E52" s="7"/>
      <c r="F52" s="7"/>
      <c r="J52" t="s">
        <v>264</v>
      </c>
    </row>
    <row r="53" spans="1:11">
      <c r="A53" s="6" t="s">
        <v>745</v>
      </c>
      <c r="B53" s="7"/>
      <c r="C53" s="7"/>
      <c r="D53" s="7"/>
      <c r="E53" s="7"/>
      <c r="F53" s="7"/>
      <c r="J53" t="s">
        <v>264</v>
      </c>
    </row>
    <row r="54" spans="1:11">
      <c r="A54" s="6" t="s">
        <v>754</v>
      </c>
      <c r="B54" s="7">
        <v>20</v>
      </c>
      <c r="C54" s="7"/>
      <c r="D54" s="7"/>
      <c r="E54" s="7">
        <v>20</v>
      </c>
      <c r="F54" s="7">
        <v>20</v>
      </c>
      <c r="G54" t="s">
        <v>264</v>
      </c>
    </row>
    <row r="55" spans="1:11">
      <c r="A55" s="6" t="s">
        <v>758</v>
      </c>
      <c r="B55" s="7" t="s">
        <v>259</v>
      </c>
      <c r="C55" s="7" t="s">
        <v>259</v>
      </c>
      <c r="D55" s="7" t="s">
        <v>259</v>
      </c>
      <c r="E55" s="7" t="s">
        <v>259</v>
      </c>
      <c r="F55" s="7" t="s">
        <v>259</v>
      </c>
      <c r="J55" t="s">
        <v>264</v>
      </c>
    </row>
    <row r="56" spans="1:11">
      <c r="A56" s="6" t="s">
        <v>765</v>
      </c>
      <c r="B56" s="7" t="s">
        <v>543</v>
      </c>
      <c r="C56" s="7" t="s">
        <v>342</v>
      </c>
      <c r="D56" s="7" t="s">
        <v>342</v>
      </c>
      <c r="E56" s="7" t="s">
        <v>543</v>
      </c>
      <c r="F56" s="7"/>
      <c r="G56" s="57" t="s">
        <v>264</v>
      </c>
    </row>
    <row r="57" spans="1:11">
      <c r="A57" s="18">
        <f>COUNTA(A6:A56)</f>
        <v>51</v>
      </c>
      <c r="G57" s="18">
        <f>COUNTA(G6:G56)</f>
        <v>26</v>
      </c>
      <c r="H57" s="18">
        <f t="shared" ref="H57:I57" si="0">COUNTA(H6:H56)</f>
        <v>5</v>
      </c>
      <c r="I57" s="18">
        <f t="shared" si="0"/>
        <v>3</v>
      </c>
      <c r="J57">
        <f>COUNTA(J6:J56)</f>
        <v>16</v>
      </c>
      <c r="K57">
        <f>COUNTA(K6:K56)</f>
        <v>1</v>
      </c>
    </row>
  </sheetData>
  <hyperlinks>
    <hyperlink ref="A57" r:id="rId1" display="=@COUNTA(A3:A53"/>
    <hyperlink ref="G57" r:id="rId2" display="=@COUNTA(A3:A53"/>
    <hyperlink ref="H57:I57" r:id="rId3" display="=@COUNTA(A3:A5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K57"/>
  <sheetViews>
    <sheetView workbookViewId="0">
      <selection activeCell="C10" sqref="C10"/>
    </sheetView>
  </sheetViews>
  <sheetFormatPr defaultRowHeight="14.4"/>
  <cols>
    <col min="1" max="1" width="21.44140625" bestFit="1" customWidth="1"/>
    <col min="3" max="4" width="11.44140625" customWidth="1"/>
    <col min="5" max="5" width="10" customWidth="1"/>
    <col min="6" max="6" width="11.88671875" customWidth="1"/>
    <col min="7" max="7" width="10.88671875" customWidth="1"/>
    <col min="8" max="8" width="14.5546875" customWidth="1"/>
    <col min="9" max="9" width="11.5546875" customWidth="1"/>
    <col min="10" max="10" width="11.44140625" customWidth="1"/>
    <col min="11" max="11" width="11.33203125" customWidth="1"/>
  </cols>
  <sheetData>
    <row r="2" spans="1:11" ht="99.9" customHeight="1">
      <c r="B2" s="2" t="s">
        <v>176</v>
      </c>
      <c r="C2" s="2" t="s">
        <v>178</v>
      </c>
      <c r="D2" s="2" t="s">
        <v>179</v>
      </c>
      <c r="E2" s="2" t="s">
        <v>180</v>
      </c>
      <c r="F2" s="2" t="s">
        <v>181</v>
      </c>
      <c r="G2" s="2" t="s">
        <v>182</v>
      </c>
      <c r="H2" s="2" t="s">
        <v>184</v>
      </c>
      <c r="I2" s="2" t="s">
        <v>185</v>
      </c>
      <c r="J2" s="2" t="s">
        <v>186</v>
      </c>
      <c r="K2" s="2" t="s">
        <v>1002</v>
      </c>
    </row>
    <row r="3" spans="1:11">
      <c r="A3" s="1" t="s">
        <v>0</v>
      </c>
    </row>
    <row r="4" spans="1:11">
      <c r="A4" s="1" t="s">
        <v>233</v>
      </c>
    </row>
    <row r="5" spans="1:11" ht="50.1" customHeight="1">
      <c r="A5" s="6" t="s">
        <v>234</v>
      </c>
      <c r="B5" s="6" t="s">
        <v>239</v>
      </c>
      <c r="C5" s="6" t="s">
        <v>238</v>
      </c>
      <c r="D5" s="6"/>
      <c r="E5" s="6"/>
      <c r="F5" s="6"/>
      <c r="G5" s="6"/>
      <c r="H5" s="7"/>
      <c r="I5" s="7"/>
      <c r="J5" s="7" t="s">
        <v>260</v>
      </c>
      <c r="K5" t="s">
        <v>264</v>
      </c>
    </row>
    <row r="6" spans="1:11" ht="28.8">
      <c r="A6" s="6" t="s">
        <v>261</v>
      </c>
      <c r="B6" s="6" t="s">
        <v>239</v>
      </c>
      <c r="C6" s="6" t="s">
        <v>238</v>
      </c>
      <c r="D6" s="6"/>
      <c r="E6" s="6"/>
      <c r="F6" s="6"/>
      <c r="G6" s="6"/>
      <c r="H6" s="7" t="s">
        <v>274</v>
      </c>
      <c r="I6" s="7" t="s">
        <v>246</v>
      </c>
      <c r="J6" s="7"/>
    </row>
    <row r="7" spans="1:11">
      <c r="A7" s="6" t="s">
        <v>279</v>
      </c>
      <c r="B7" s="6" t="s">
        <v>239</v>
      </c>
      <c r="C7" s="6"/>
      <c r="D7" s="6"/>
      <c r="E7" s="6"/>
      <c r="F7" s="6" t="s">
        <v>238</v>
      </c>
      <c r="G7" s="6"/>
      <c r="H7" s="7"/>
      <c r="I7" s="7" t="s">
        <v>246</v>
      </c>
      <c r="J7" s="7"/>
    </row>
    <row r="8" spans="1:11" ht="43.2">
      <c r="A8" s="6" t="s">
        <v>291</v>
      </c>
      <c r="B8" s="6" t="s">
        <v>239</v>
      </c>
      <c r="C8" s="6" t="s">
        <v>238</v>
      </c>
      <c r="D8" s="6"/>
      <c r="E8" s="6"/>
      <c r="F8" s="6"/>
      <c r="G8" s="6" t="s">
        <v>238</v>
      </c>
      <c r="H8" s="7"/>
      <c r="I8" s="7" t="s">
        <v>239</v>
      </c>
      <c r="J8" s="7" t="s">
        <v>313</v>
      </c>
      <c r="K8" s="57"/>
    </row>
    <row r="9" spans="1:11">
      <c r="A9" s="6" t="s">
        <v>316</v>
      </c>
      <c r="B9" s="6"/>
      <c r="C9" s="6"/>
      <c r="D9" s="6"/>
      <c r="E9" s="6"/>
      <c r="F9" s="6"/>
      <c r="G9" s="6"/>
      <c r="H9" s="7"/>
      <c r="I9" s="7"/>
      <c r="J9" s="7"/>
    </row>
    <row r="10" spans="1:11" ht="115.2">
      <c r="A10" s="6" t="s">
        <v>325</v>
      </c>
      <c r="B10" s="6" t="s">
        <v>239</v>
      </c>
      <c r="C10" s="6" t="s">
        <v>238</v>
      </c>
      <c r="D10" s="6" t="s">
        <v>238</v>
      </c>
      <c r="E10" s="6" t="s">
        <v>238</v>
      </c>
      <c r="F10" s="6"/>
      <c r="G10" s="6" t="s">
        <v>238</v>
      </c>
      <c r="H10" s="7" t="s">
        <v>345</v>
      </c>
      <c r="I10" s="7"/>
      <c r="J10" s="7" t="s">
        <v>346</v>
      </c>
      <c r="K10" s="57"/>
    </row>
    <row r="11" spans="1:11">
      <c r="A11" s="6" t="s">
        <v>351</v>
      </c>
      <c r="B11" s="6" t="s">
        <v>246</v>
      </c>
      <c r="C11" s="6"/>
      <c r="D11" s="6"/>
      <c r="E11" s="6"/>
      <c r="F11" s="6"/>
      <c r="G11" s="6"/>
      <c r="H11" s="7"/>
      <c r="I11" s="7" t="s">
        <v>246</v>
      </c>
      <c r="J11" s="7"/>
    </row>
    <row r="12" spans="1:11">
      <c r="A12" s="6" t="s">
        <v>356</v>
      </c>
      <c r="B12" s="6" t="s">
        <v>246</v>
      </c>
      <c r="C12" s="6"/>
      <c r="D12" s="6"/>
      <c r="E12" s="6"/>
      <c r="F12" s="6"/>
      <c r="G12" s="6"/>
      <c r="H12" s="7" t="s">
        <v>259</v>
      </c>
      <c r="I12" s="7" t="s">
        <v>246</v>
      </c>
      <c r="J12" s="7"/>
    </row>
    <row r="13" spans="1:11">
      <c r="A13" s="6" t="s">
        <v>362</v>
      </c>
      <c r="B13" s="6" t="s">
        <v>246</v>
      </c>
      <c r="C13" s="6"/>
      <c r="D13" s="6"/>
      <c r="E13" s="6"/>
      <c r="F13" s="6"/>
      <c r="G13" s="6"/>
      <c r="H13" s="7"/>
      <c r="I13" s="7" t="s">
        <v>246</v>
      </c>
      <c r="J13" s="7"/>
    </row>
    <row r="14" spans="1:11">
      <c r="A14" t="s">
        <v>367</v>
      </c>
      <c r="B14" t="s">
        <v>239</v>
      </c>
      <c r="C14" t="s">
        <v>238</v>
      </c>
      <c r="H14" t="s">
        <v>378</v>
      </c>
      <c r="I14" t="s">
        <v>239</v>
      </c>
      <c r="J14" s="15">
        <v>0.05</v>
      </c>
      <c r="K14" t="s">
        <v>264</v>
      </c>
    </row>
    <row r="15" spans="1:11" ht="86.4">
      <c r="A15" s="6" t="s">
        <v>381</v>
      </c>
      <c r="B15" s="6" t="s">
        <v>239</v>
      </c>
      <c r="C15" s="6"/>
      <c r="D15" s="6"/>
      <c r="E15" s="6"/>
      <c r="F15" s="6" t="s">
        <v>238</v>
      </c>
      <c r="G15" s="6"/>
      <c r="H15" s="7" t="s">
        <v>403</v>
      </c>
      <c r="I15" s="7" t="s">
        <v>246</v>
      </c>
      <c r="J15" s="7"/>
    </row>
    <row r="16" spans="1:11">
      <c r="A16" s="6" t="s">
        <v>409</v>
      </c>
      <c r="B16" s="6" t="s">
        <v>246</v>
      </c>
      <c r="C16" s="6"/>
      <c r="D16" s="6"/>
      <c r="E16" s="6"/>
      <c r="F16" s="6"/>
      <c r="G16" s="6"/>
      <c r="H16" s="7"/>
      <c r="I16" s="7" t="s">
        <v>246</v>
      </c>
      <c r="J16" s="7"/>
    </row>
    <row r="17" spans="1:11" ht="144">
      <c r="A17" s="6" t="s">
        <v>417</v>
      </c>
      <c r="B17" s="6" t="s">
        <v>239</v>
      </c>
      <c r="C17" s="6" t="s">
        <v>238</v>
      </c>
      <c r="D17" s="6"/>
      <c r="E17" s="6"/>
      <c r="F17" s="6"/>
      <c r="G17" s="6"/>
      <c r="H17" s="7"/>
      <c r="I17" s="7" t="s">
        <v>239</v>
      </c>
      <c r="J17" s="7" t="s">
        <v>422</v>
      </c>
      <c r="K17" t="s">
        <v>264</v>
      </c>
    </row>
    <row r="18" spans="1:11">
      <c r="A18" s="6" t="s">
        <v>423</v>
      </c>
      <c r="B18" s="6" t="s">
        <v>246</v>
      </c>
      <c r="C18" s="6"/>
      <c r="D18" s="6"/>
      <c r="E18" s="6"/>
      <c r="F18" s="6"/>
      <c r="G18" s="6"/>
      <c r="H18" s="7"/>
      <c r="I18" s="7" t="s">
        <v>246</v>
      </c>
      <c r="J18" s="7"/>
    </row>
    <row r="19" spans="1:11" ht="158.4">
      <c r="A19" s="6" t="s">
        <v>431</v>
      </c>
      <c r="B19" s="6" t="s">
        <v>239</v>
      </c>
      <c r="C19" s="6" t="s">
        <v>238</v>
      </c>
      <c r="D19" s="6"/>
      <c r="E19" s="6"/>
      <c r="F19" s="6"/>
      <c r="G19" s="6"/>
      <c r="H19" s="7" t="s">
        <v>445</v>
      </c>
      <c r="I19" s="7" t="s">
        <v>246</v>
      </c>
      <c r="J19" s="7"/>
    </row>
    <row r="20" spans="1:11">
      <c r="A20" s="6" t="s">
        <v>449</v>
      </c>
      <c r="B20" s="6" t="s">
        <v>246</v>
      </c>
      <c r="C20" s="6"/>
      <c r="D20" s="6"/>
      <c r="E20" s="6" t="s">
        <v>238</v>
      </c>
      <c r="F20" s="6" t="s">
        <v>238</v>
      </c>
      <c r="G20" s="6"/>
      <c r="H20" s="7"/>
      <c r="I20" s="7" t="s">
        <v>246</v>
      </c>
      <c r="J20" s="7"/>
    </row>
    <row r="21" spans="1:11" ht="57.6">
      <c r="A21" s="6" t="s">
        <v>457</v>
      </c>
      <c r="B21" s="6" t="s">
        <v>239</v>
      </c>
      <c r="C21" s="6" t="s">
        <v>238</v>
      </c>
      <c r="D21" s="6"/>
      <c r="E21" s="6" t="s">
        <v>238</v>
      </c>
      <c r="F21" s="6" t="s">
        <v>238</v>
      </c>
      <c r="G21" s="6"/>
      <c r="H21" s="7" t="s">
        <v>469</v>
      </c>
      <c r="I21" s="7" t="s">
        <v>246</v>
      </c>
      <c r="J21" s="7"/>
    </row>
    <row r="22" spans="1:11">
      <c r="A22" s="6" t="s">
        <v>472</v>
      </c>
      <c r="B22" s="6" t="s">
        <v>246</v>
      </c>
      <c r="C22" s="6"/>
      <c r="D22" s="6"/>
      <c r="E22" s="6"/>
      <c r="F22" s="6"/>
      <c r="G22" s="6"/>
      <c r="H22" s="7"/>
      <c r="I22" s="7" t="s">
        <v>246</v>
      </c>
      <c r="J22" s="7"/>
    </row>
    <row r="23" spans="1:11">
      <c r="A23" s="6" t="s">
        <v>482</v>
      </c>
      <c r="B23" s="6" t="s">
        <v>246</v>
      </c>
      <c r="C23" s="6"/>
      <c r="D23" s="6"/>
      <c r="E23" s="6"/>
      <c r="F23" s="6"/>
      <c r="G23" s="6"/>
      <c r="H23" s="7"/>
      <c r="I23" s="7" t="s">
        <v>246</v>
      </c>
      <c r="J23" s="7"/>
    </row>
    <row r="24" spans="1:11">
      <c r="A24" s="6" t="s">
        <v>489</v>
      </c>
      <c r="B24" s="6" t="s">
        <v>239</v>
      </c>
      <c r="C24" s="6" t="s">
        <v>238</v>
      </c>
      <c r="D24" s="6"/>
      <c r="E24" s="6" t="s">
        <v>238</v>
      </c>
      <c r="F24" s="6"/>
      <c r="G24" s="6"/>
      <c r="H24" s="7"/>
      <c r="I24" s="7" t="s">
        <v>246</v>
      </c>
      <c r="J24" s="7"/>
    </row>
    <row r="25" spans="1:11">
      <c r="A25" s="6" t="s">
        <v>498</v>
      </c>
      <c r="B25" s="6" t="s">
        <v>239</v>
      </c>
      <c r="C25" s="6"/>
      <c r="D25" s="6"/>
      <c r="E25" s="6"/>
      <c r="F25" s="6"/>
      <c r="G25" s="6" t="s">
        <v>238</v>
      </c>
      <c r="H25" s="7"/>
      <c r="I25" s="7" t="s">
        <v>246</v>
      </c>
      <c r="J25" s="7"/>
    </row>
    <row r="26" spans="1:11">
      <c r="A26" s="6" t="s">
        <v>500</v>
      </c>
      <c r="B26" s="6" t="s">
        <v>246</v>
      </c>
      <c r="C26" s="6"/>
      <c r="D26" s="6"/>
      <c r="E26" s="6"/>
      <c r="F26" s="6"/>
      <c r="G26" s="6"/>
      <c r="H26" s="7" t="s">
        <v>342</v>
      </c>
      <c r="I26" s="7" t="s">
        <v>246</v>
      </c>
      <c r="J26" s="7"/>
    </row>
    <row r="27" spans="1:11">
      <c r="A27" s="6" t="s">
        <v>510</v>
      </c>
      <c r="B27" s="6" t="s">
        <v>239</v>
      </c>
      <c r="C27" s="6" t="s">
        <v>238</v>
      </c>
      <c r="D27" s="6"/>
      <c r="E27" s="6"/>
      <c r="F27" s="6"/>
      <c r="G27" s="6"/>
      <c r="H27" s="7"/>
      <c r="I27" s="7" t="s">
        <v>246</v>
      </c>
      <c r="J27" s="7"/>
    </row>
    <row r="28" spans="1:11" ht="115.2">
      <c r="A28" s="6" t="s">
        <v>534</v>
      </c>
      <c r="B28" s="6" t="s">
        <v>239</v>
      </c>
      <c r="C28" s="6" t="s">
        <v>238</v>
      </c>
      <c r="D28" s="6"/>
      <c r="E28" s="6" t="s">
        <v>238</v>
      </c>
      <c r="F28" s="6" t="s">
        <v>238</v>
      </c>
      <c r="G28" s="6"/>
      <c r="H28" s="7"/>
      <c r="I28" s="7"/>
      <c r="J28" s="7" t="s">
        <v>545</v>
      </c>
    </row>
    <row r="29" spans="1:11">
      <c r="A29" s="6" t="s">
        <v>549</v>
      </c>
      <c r="B29" s="6"/>
      <c r="C29" s="6"/>
      <c r="D29" s="6"/>
      <c r="E29" s="6"/>
      <c r="F29" s="6"/>
      <c r="G29" s="6"/>
      <c r="H29" s="7"/>
      <c r="I29" s="7"/>
      <c r="J29" s="7"/>
    </row>
    <row r="30" spans="1:11" ht="86.4">
      <c r="A30" s="6" t="s">
        <v>550</v>
      </c>
      <c r="B30" s="6" t="s">
        <v>239</v>
      </c>
      <c r="C30" s="6" t="s">
        <v>238</v>
      </c>
      <c r="D30" s="6"/>
      <c r="E30" s="6" t="s">
        <v>238</v>
      </c>
      <c r="F30" s="6"/>
      <c r="G30" s="6"/>
      <c r="H30" s="7" t="s">
        <v>560</v>
      </c>
      <c r="I30" s="7" t="s">
        <v>239</v>
      </c>
      <c r="J30" s="7" t="s">
        <v>561</v>
      </c>
      <c r="K30" s="57" t="s">
        <v>264</v>
      </c>
    </row>
    <row r="31" spans="1:11" ht="158.4">
      <c r="A31" s="6" t="s">
        <v>565</v>
      </c>
      <c r="B31" s="6" t="s">
        <v>239</v>
      </c>
      <c r="C31" s="6"/>
      <c r="D31" s="6"/>
      <c r="E31" s="6"/>
      <c r="F31" s="6"/>
      <c r="G31" s="6" t="s">
        <v>238</v>
      </c>
      <c r="H31" s="7" t="s">
        <v>576</v>
      </c>
      <c r="I31" s="7" t="s">
        <v>246</v>
      </c>
      <c r="J31" s="7"/>
    </row>
    <row r="32" spans="1:11">
      <c r="A32" s="6" t="s">
        <v>580</v>
      </c>
      <c r="B32" s="6" t="s">
        <v>239</v>
      </c>
      <c r="C32" s="6" t="s">
        <v>238</v>
      </c>
      <c r="D32" s="6"/>
      <c r="E32" s="6"/>
      <c r="F32" s="6"/>
      <c r="G32" s="6" t="s">
        <v>238</v>
      </c>
      <c r="H32" s="6" t="s">
        <v>590</v>
      </c>
      <c r="I32" s="6" t="s">
        <v>239</v>
      </c>
      <c r="J32" s="6"/>
      <c r="K32" s="33" t="s">
        <v>264</v>
      </c>
    </row>
    <row r="33" spans="1:10">
      <c r="A33" s="6" t="s">
        <v>594</v>
      </c>
      <c r="B33" s="6" t="s">
        <v>239</v>
      </c>
      <c r="C33" s="6" t="s">
        <v>238</v>
      </c>
      <c r="D33" s="6" t="s">
        <v>238</v>
      </c>
      <c r="E33" s="6"/>
      <c r="F33" s="6"/>
      <c r="G33" s="6"/>
      <c r="H33" s="7"/>
      <c r="I33" s="7" t="s">
        <v>246</v>
      </c>
      <c r="J33" s="7"/>
    </row>
    <row r="34" spans="1:10">
      <c r="A34" s="6" t="s">
        <v>601</v>
      </c>
      <c r="B34" s="6" t="s">
        <v>246</v>
      </c>
      <c r="C34" s="6"/>
      <c r="D34" s="6"/>
      <c r="E34" s="6"/>
      <c r="F34" s="6"/>
      <c r="G34" s="6"/>
      <c r="H34" s="7"/>
      <c r="I34" s="7" t="s">
        <v>246</v>
      </c>
      <c r="J34" s="7"/>
    </row>
    <row r="35" spans="1:10">
      <c r="A35" t="s">
        <v>604</v>
      </c>
      <c r="B35" t="s">
        <v>246</v>
      </c>
      <c r="I35" t="s">
        <v>246</v>
      </c>
    </row>
    <row r="36" spans="1:10">
      <c r="A36" s="6" t="s">
        <v>617</v>
      </c>
      <c r="B36" s="6" t="s">
        <v>246</v>
      </c>
      <c r="C36" s="6"/>
      <c r="D36" s="6"/>
      <c r="E36" s="6"/>
      <c r="F36" s="6"/>
      <c r="G36" s="6"/>
      <c r="H36" s="7"/>
      <c r="I36" s="7" t="s">
        <v>246</v>
      </c>
      <c r="J36" s="7"/>
    </row>
    <row r="37" spans="1:10" ht="99.9" customHeight="1">
      <c r="A37" s="6" t="s">
        <v>625</v>
      </c>
      <c r="B37" s="6" t="s">
        <v>239</v>
      </c>
      <c r="C37" s="6" t="s">
        <v>238</v>
      </c>
      <c r="D37" s="6"/>
      <c r="E37" s="6"/>
      <c r="F37" s="6"/>
      <c r="G37" s="6"/>
      <c r="H37" s="13" t="s">
        <v>632</v>
      </c>
      <c r="I37" s="7" t="s">
        <v>246</v>
      </c>
      <c r="J37" s="7"/>
    </row>
    <row r="38" spans="1:10" ht="100.8">
      <c r="A38" s="6" t="s">
        <v>635</v>
      </c>
      <c r="B38" s="6" t="s">
        <v>239</v>
      </c>
      <c r="C38" s="6"/>
      <c r="D38" s="6"/>
      <c r="E38" s="6"/>
      <c r="F38" s="6"/>
      <c r="G38" s="6"/>
      <c r="H38" s="7" t="s">
        <v>640</v>
      </c>
      <c r="I38" s="7" t="s">
        <v>246</v>
      </c>
      <c r="J38" s="7"/>
    </row>
    <row r="39" spans="1:10">
      <c r="A39" s="6" t="s">
        <v>642</v>
      </c>
      <c r="B39" s="6" t="s">
        <v>246</v>
      </c>
      <c r="C39" s="6"/>
      <c r="D39" s="6"/>
      <c r="E39" s="6"/>
      <c r="F39" s="6"/>
      <c r="G39" s="6"/>
      <c r="H39" s="7"/>
      <c r="I39" s="7" t="s">
        <v>246</v>
      </c>
      <c r="J39" s="7"/>
    </row>
    <row r="40" spans="1:10" ht="57.6">
      <c r="A40" s="6" t="s">
        <v>654</v>
      </c>
      <c r="B40" s="6" t="s">
        <v>239</v>
      </c>
      <c r="C40" s="6" t="s">
        <v>238</v>
      </c>
      <c r="D40" s="6"/>
      <c r="E40" s="6"/>
      <c r="F40" s="6"/>
      <c r="G40" s="6"/>
      <c r="H40" s="7"/>
      <c r="I40" s="7" t="s">
        <v>246</v>
      </c>
      <c r="J40" s="7" t="s">
        <v>663</v>
      </c>
    </row>
    <row r="41" spans="1:10" ht="28.8">
      <c r="A41" s="6" t="s">
        <v>664</v>
      </c>
      <c r="B41" s="6" t="s">
        <v>239</v>
      </c>
      <c r="C41" s="6" t="s">
        <v>238</v>
      </c>
      <c r="D41" s="6"/>
      <c r="E41" s="6"/>
      <c r="F41" s="6"/>
      <c r="G41" s="6"/>
      <c r="H41" s="7"/>
      <c r="I41" s="7" t="s">
        <v>246</v>
      </c>
      <c r="J41" s="7" t="s">
        <v>672</v>
      </c>
    </row>
    <row r="42" spans="1:10" ht="100.8">
      <c r="A42" s="6" t="s">
        <v>675</v>
      </c>
      <c r="B42" s="6" t="s">
        <v>246</v>
      </c>
      <c r="C42" s="6"/>
      <c r="D42" s="6"/>
      <c r="E42" s="6"/>
      <c r="F42" s="6"/>
      <c r="G42" s="6"/>
      <c r="H42" s="7" t="s">
        <v>689</v>
      </c>
      <c r="I42" s="7" t="s">
        <v>246</v>
      </c>
      <c r="J42" s="7" t="s">
        <v>690</v>
      </c>
    </row>
    <row r="43" spans="1:10">
      <c r="A43" s="7" t="s">
        <v>693</v>
      </c>
      <c r="B43" s="6"/>
      <c r="C43" s="6"/>
      <c r="D43" s="6"/>
      <c r="E43" s="6"/>
      <c r="F43" s="6"/>
      <c r="G43" s="6"/>
      <c r="H43" s="7"/>
      <c r="I43" s="7"/>
      <c r="J43" s="7"/>
    </row>
    <row r="44" spans="1:10">
      <c r="A44" s="6" t="s">
        <v>694</v>
      </c>
      <c r="B44" s="6" t="s">
        <v>246</v>
      </c>
      <c r="C44" s="6"/>
      <c r="D44" s="6"/>
      <c r="E44" s="6"/>
      <c r="F44" s="6"/>
      <c r="G44" s="6"/>
      <c r="H44" s="7"/>
      <c r="I44" s="7"/>
      <c r="J44" s="7"/>
    </row>
    <row r="45" spans="1:10">
      <c r="A45" s="6" t="s">
        <v>699</v>
      </c>
      <c r="B45" s="6" t="s">
        <v>246</v>
      </c>
      <c r="C45" s="6"/>
      <c r="D45" s="6"/>
      <c r="E45" s="6"/>
      <c r="F45" s="6"/>
      <c r="G45" s="6"/>
      <c r="H45" s="7"/>
      <c r="I45" s="7" t="s">
        <v>246</v>
      </c>
      <c r="J45" s="7"/>
    </row>
    <row r="46" spans="1:10">
      <c r="A46" s="6" t="s">
        <v>706</v>
      </c>
      <c r="B46" s="6" t="s">
        <v>239</v>
      </c>
      <c r="C46" s="6"/>
      <c r="D46" s="6"/>
      <c r="E46" s="6" t="s">
        <v>238</v>
      </c>
      <c r="F46" s="6"/>
      <c r="G46" s="6"/>
      <c r="H46" s="7"/>
      <c r="I46" s="7" t="s">
        <v>246</v>
      </c>
      <c r="J46" s="7"/>
    </row>
    <row r="47" spans="1:10">
      <c r="A47" s="6" t="s">
        <v>711</v>
      </c>
      <c r="B47" s="6" t="s">
        <v>239</v>
      </c>
      <c r="C47" s="6"/>
      <c r="D47" s="6"/>
      <c r="E47" s="6" t="s">
        <v>238</v>
      </c>
      <c r="F47" s="6"/>
      <c r="G47" s="6"/>
      <c r="H47" s="7"/>
      <c r="I47" s="7" t="s">
        <v>246</v>
      </c>
      <c r="J47" s="7"/>
    </row>
    <row r="48" spans="1:10">
      <c r="A48" s="6" t="s">
        <v>715</v>
      </c>
      <c r="B48" s="6" t="s">
        <v>239</v>
      </c>
      <c r="C48" s="6" t="s">
        <v>238</v>
      </c>
      <c r="D48" s="6"/>
      <c r="E48" s="6"/>
      <c r="F48" s="6" t="s">
        <v>238</v>
      </c>
      <c r="G48" s="6"/>
      <c r="H48" s="7"/>
      <c r="I48" s="7" t="s">
        <v>246</v>
      </c>
      <c r="J48" s="7"/>
    </row>
    <row r="49" spans="1:11" ht="129.6">
      <c r="A49" s="6" t="s">
        <v>725</v>
      </c>
      <c r="B49" s="6" t="s">
        <v>239</v>
      </c>
      <c r="C49" s="6" t="s">
        <v>238</v>
      </c>
      <c r="D49" s="6"/>
      <c r="E49" s="6"/>
      <c r="F49" s="6"/>
      <c r="G49" s="6"/>
      <c r="H49" s="7"/>
      <c r="I49" s="7" t="s">
        <v>246</v>
      </c>
      <c r="J49" s="7" t="s">
        <v>734</v>
      </c>
    </row>
    <row r="50" spans="1:11">
      <c r="A50" s="6" t="s">
        <v>735</v>
      </c>
      <c r="B50" s="6" t="s">
        <v>239</v>
      </c>
      <c r="C50" s="6" t="s">
        <v>238</v>
      </c>
      <c r="D50" s="6" t="s">
        <v>238</v>
      </c>
      <c r="E50" s="6"/>
      <c r="F50" s="6"/>
      <c r="G50" s="6"/>
      <c r="H50" s="7"/>
      <c r="I50" s="7" t="s">
        <v>246</v>
      </c>
      <c r="J50" s="7"/>
    </row>
    <row r="51" spans="1:11">
      <c r="A51" s="6" t="s">
        <v>739</v>
      </c>
      <c r="B51" s="6" t="s">
        <v>246</v>
      </c>
      <c r="C51" s="6"/>
      <c r="D51" s="6"/>
      <c r="E51" s="6"/>
      <c r="F51" s="6"/>
      <c r="G51" s="6"/>
      <c r="H51" s="7"/>
      <c r="I51" s="7" t="s">
        <v>246</v>
      </c>
      <c r="J51" s="7"/>
    </row>
    <row r="52" spans="1:11" ht="129.6">
      <c r="A52" s="6" t="s">
        <v>745</v>
      </c>
      <c r="B52" s="6"/>
      <c r="C52" s="6" t="s">
        <v>238</v>
      </c>
      <c r="D52" s="6"/>
      <c r="E52" s="6"/>
      <c r="F52" s="6"/>
      <c r="G52" s="6"/>
      <c r="H52" s="7" t="s">
        <v>752</v>
      </c>
      <c r="I52" s="7" t="s">
        <v>246</v>
      </c>
      <c r="J52" s="7"/>
    </row>
    <row r="53" spans="1:11">
      <c r="A53" s="6" t="s">
        <v>754</v>
      </c>
      <c r="B53" s="6" t="s">
        <v>239</v>
      </c>
      <c r="C53" s="6" t="s">
        <v>238</v>
      </c>
      <c r="D53" s="6"/>
      <c r="E53" s="6"/>
      <c r="F53" s="6"/>
      <c r="G53" s="6"/>
      <c r="H53" s="7"/>
      <c r="I53" s="7" t="s">
        <v>246</v>
      </c>
      <c r="J53" s="7"/>
    </row>
    <row r="54" spans="1:11">
      <c r="A54" s="6" t="s">
        <v>758</v>
      </c>
      <c r="B54" s="6" t="s">
        <v>239</v>
      </c>
      <c r="C54" s="6" t="s">
        <v>238</v>
      </c>
      <c r="D54" s="6"/>
      <c r="E54" s="6"/>
      <c r="F54" s="6" t="s">
        <v>238</v>
      </c>
      <c r="G54" s="6" t="s">
        <v>238</v>
      </c>
      <c r="H54" s="7"/>
      <c r="I54" s="7" t="s">
        <v>246</v>
      </c>
      <c r="J54" s="7"/>
    </row>
    <row r="55" spans="1:11">
      <c r="A55" s="6" t="s">
        <v>765</v>
      </c>
      <c r="B55" s="6" t="s">
        <v>239</v>
      </c>
      <c r="C55" s="6" t="s">
        <v>238</v>
      </c>
      <c r="D55" s="6"/>
      <c r="E55" s="6"/>
      <c r="F55" s="6"/>
      <c r="G55" s="6"/>
      <c r="H55" s="7"/>
      <c r="I55" s="7" t="s">
        <v>246</v>
      </c>
      <c r="J55" s="7"/>
    </row>
    <row r="56" spans="1:11">
      <c r="A56" s="18">
        <f>COUNTA(A5:A55)</f>
        <v>51</v>
      </c>
      <c r="B56" s="6">
        <f>COUNTIF(B5:B55,"yes")</f>
        <v>30</v>
      </c>
      <c r="D56" s="6">
        <f t="shared" ref="D56:G56" si="0">COUNTIF(D5:D55,"x")</f>
        <v>3</v>
      </c>
      <c r="E56" s="6">
        <f t="shared" si="0"/>
        <v>8</v>
      </c>
      <c r="F56" s="6">
        <f t="shared" si="0"/>
        <v>7</v>
      </c>
      <c r="G56" s="6">
        <f t="shared" si="0"/>
        <v>6</v>
      </c>
      <c r="H56" s="7">
        <f>COUNTA(H5:H55)</f>
        <v>15</v>
      </c>
      <c r="I56" s="6">
        <f>COUNTIF(I5:I55,"yes")</f>
        <v>5</v>
      </c>
      <c r="J56" s="7">
        <f>COUNTA(J5:J55)</f>
        <v>11</v>
      </c>
      <c r="K56" s="7">
        <f>COUNTA(K5:K55)</f>
        <v>5</v>
      </c>
    </row>
    <row r="57" spans="1:11">
      <c r="B57" s="6">
        <f>COUNTIF(B5:B55,"no")</f>
        <v>17</v>
      </c>
      <c r="I57" s="6">
        <f>COUNTIF(I5:I55,"no")</f>
        <v>39</v>
      </c>
    </row>
  </sheetData>
  <hyperlinks>
    <hyperlink ref="A56" r:id="rId1" display="=@COUNTA(A3:A53"/>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dimension ref="A2:B31"/>
  <sheetViews>
    <sheetView topLeftCell="A10" workbookViewId="0">
      <selection activeCell="A32" sqref="A32"/>
    </sheetView>
  </sheetViews>
  <sheetFormatPr defaultRowHeight="14.4"/>
  <cols>
    <col min="1" max="1" width="21.44140625" bestFit="1" customWidth="1"/>
    <col min="2" max="2" width="9.109375" style="31"/>
  </cols>
  <sheetData>
    <row r="2" spans="1:2">
      <c r="B2" s="1" t="s">
        <v>35</v>
      </c>
    </row>
    <row r="3" spans="1:2">
      <c r="A3" s="1" t="s">
        <v>0</v>
      </c>
    </row>
    <row r="4" spans="1:2">
      <c r="A4" s="1" t="s">
        <v>233</v>
      </c>
    </row>
    <row r="5" spans="1:2">
      <c r="A5" s="6" t="s">
        <v>234</v>
      </c>
      <c r="B5" s="6" t="s">
        <v>243</v>
      </c>
    </row>
    <row r="6" spans="1:2">
      <c r="A6" s="6" t="s">
        <v>325</v>
      </c>
      <c r="B6" s="6" t="s">
        <v>329</v>
      </c>
    </row>
    <row r="7" spans="1:2">
      <c r="A7" t="s">
        <v>367</v>
      </c>
      <c r="B7" s="31" t="s">
        <v>368</v>
      </c>
    </row>
    <row r="8" spans="1:2">
      <c r="A8" s="6" t="s">
        <v>381</v>
      </c>
      <c r="B8" s="6" t="s">
        <v>385</v>
      </c>
    </row>
    <row r="9" spans="1:2">
      <c r="A9" s="6" t="s">
        <v>417</v>
      </c>
      <c r="B9" s="6" t="s">
        <v>420</v>
      </c>
    </row>
    <row r="10" spans="1:2">
      <c r="A10" s="6" t="s">
        <v>423</v>
      </c>
      <c r="B10" s="6" t="s">
        <v>425</v>
      </c>
    </row>
    <row r="11" spans="1:2">
      <c r="A11" s="6" t="s">
        <v>457</v>
      </c>
      <c r="B11" s="6" t="s">
        <v>459</v>
      </c>
    </row>
    <row r="12" spans="1:2">
      <c r="A12" s="6" t="s">
        <v>472</v>
      </c>
      <c r="B12" s="6" t="s">
        <v>476</v>
      </c>
    </row>
    <row r="13" spans="1:2">
      <c r="A13" s="6" t="s">
        <v>482</v>
      </c>
      <c r="B13" s="6" t="s">
        <v>484</v>
      </c>
    </row>
    <row r="14" spans="1:2">
      <c r="A14" s="6" t="s">
        <v>489</v>
      </c>
      <c r="B14" s="6" t="s">
        <v>491</v>
      </c>
    </row>
    <row r="15" spans="1:2">
      <c r="A15" s="6" t="s">
        <v>510</v>
      </c>
      <c r="B15" s="6" t="s">
        <v>515</v>
      </c>
    </row>
    <row r="16" spans="1:2">
      <c r="A16" s="6" t="s">
        <v>550</v>
      </c>
      <c r="B16" s="6" t="s">
        <v>553</v>
      </c>
    </row>
    <row r="17" spans="1:2">
      <c r="A17" s="6" t="s">
        <v>565</v>
      </c>
      <c r="B17" s="6" t="s">
        <v>569</v>
      </c>
    </row>
    <row r="18" spans="1:2">
      <c r="A18" s="6" t="s">
        <v>580</v>
      </c>
      <c r="B18" s="6" t="s">
        <v>582</v>
      </c>
    </row>
    <row r="19" spans="1:2">
      <c r="A19" s="6" t="s">
        <v>594</v>
      </c>
      <c r="B19" s="6" t="s">
        <v>595</v>
      </c>
    </row>
    <row r="20" spans="1:2">
      <c r="A20" t="s">
        <v>604</v>
      </c>
      <c r="B20" s="31" t="s">
        <v>608</v>
      </c>
    </row>
    <row r="21" spans="1:2">
      <c r="A21" s="7" t="s">
        <v>693</v>
      </c>
      <c r="B21" s="31" t="s">
        <v>879</v>
      </c>
    </row>
    <row r="22" spans="1:2">
      <c r="A22" s="6" t="s">
        <v>711</v>
      </c>
      <c r="B22" s="32" t="s">
        <v>713</v>
      </c>
    </row>
    <row r="23" spans="1:2">
      <c r="A23" s="6" t="s">
        <v>715</v>
      </c>
      <c r="B23" s="6" t="s">
        <v>718</v>
      </c>
    </row>
    <row r="24" spans="1:2">
      <c r="A24" s="6" t="s">
        <v>725</v>
      </c>
      <c r="B24" s="6" t="s">
        <v>728</v>
      </c>
    </row>
    <row r="25" spans="1:2">
      <c r="A25" s="6" t="s">
        <v>739</v>
      </c>
      <c r="B25" s="6" t="s">
        <v>741</v>
      </c>
    </row>
    <row r="26" spans="1:2">
      <c r="A26" s="6" t="s">
        <v>745</v>
      </c>
      <c r="B26" s="6" t="s">
        <v>747</v>
      </c>
    </row>
    <row r="27" spans="1:2">
      <c r="A27" s="6" t="s">
        <v>758</v>
      </c>
      <c r="B27" s="6" t="s">
        <v>759</v>
      </c>
    </row>
    <row r="28" spans="1:2">
      <c r="A28" s="6" t="s">
        <v>765</v>
      </c>
      <c r="B28" s="6" t="s">
        <v>766</v>
      </c>
    </row>
    <row r="29" spans="1:2">
      <c r="A29" s="33" t="s">
        <v>635</v>
      </c>
      <c r="B29" s="33" t="s">
        <v>784</v>
      </c>
    </row>
    <row r="30" spans="1:2">
      <c r="A30" s="33" t="s">
        <v>735</v>
      </c>
      <c r="B30" s="33" t="s">
        <v>784</v>
      </c>
    </row>
    <row r="31" spans="1:2">
      <c r="A31">
        <v>26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I165"/>
  <sheetViews>
    <sheetView workbookViewId="0">
      <selection activeCell="B56" sqref="B56"/>
    </sheetView>
  </sheetViews>
  <sheetFormatPr defaultRowHeight="14.4"/>
  <cols>
    <col min="1" max="1" width="21.44140625" style="10" bestFit="1" customWidth="1"/>
    <col min="2" max="2" width="14.5546875" style="10" customWidth="1"/>
    <col min="3" max="3" width="20.6640625" style="7" customWidth="1"/>
    <col min="6" max="6" width="15.6640625" style="7" bestFit="1" customWidth="1"/>
    <col min="7" max="7" width="15.6640625" style="7" customWidth="1"/>
    <col min="8" max="8" width="15.33203125" style="7" bestFit="1" customWidth="1"/>
    <col min="9" max="9" width="24" style="7" customWidth="1"/>
  </cols>
  <sheetData>
    <row r="1" spans="1:9" ht="115.2">
      <c r="A1" s="1" t="s">
        <v>0</v>
      </c>
      <c r="B1" s="2" t="s">
        <v>11</v>
      </c>
      <c r="C1" s="2" t="s">
        <v>138</v>
      </c>
      <c r="E1" s="65">
        <v>40823</v>
      </c>
      <c r="F1" s="2" t="s">
        <v>140</v>
      </c>
      <c r="G1" s="66">
        <v>40823</v>
      </c>
      <c r="H1" s="2" t="s">
        <v>141</v>
      </c>
      <c r="I1" s="2" t="s">
        <v>144</v>
      </c>
    </row>
    <row r="2" spans="1:9">
      <c r="A2" s="1" t="s">
        <v>233</v>
      </c>
      <c r="B2" s="1"/>
      <c r="C2" s="2"/>
      <c r="F2" s="2"/>
      <c r="G2" s="2"/>
      <c r="H2" s="2"/>
      <c r="I2" s="2"/>
    </row>
    <row r="3" spans="1:9" ht="57.6">
      <c r="A3" s="6" t="s">
        <v>234</v>
      </c>
      <c r="B3" s="6"/>
      <c r="C3" s="7" t="s">
        <v>239</v>
      </c>
      <c r="D3" t="s">
        <v>962</v>
      </c>
      <c r="E3" s="7"/>
      <c r="I3" s="7" t="s">
        <v>252</v>
      </c>
    </row>
    <row r="4" spans="1:9">
      <c r="A4" s="6" t="s">
        <v>261</v>
      </c>
      <c r="B4" s="6"/>
      <c r="C4" s="7" t="s">
        <v>246</v>
      </c>
      <c r="E4" s="7"/>
      <c r="I4" s="7" t="s">
        <v>259</v>
      </c>
    </row>
    <row r="5" spans="1:9">
      <c r="A5" s="6" t="s">
        <v>279</v>
      </c>
      <c r="B5" s="6" t="s">
        <v>238</v>
      </c>
      <c r="C5" s="7" t="s">
        <v>239</v>
      </c>
      <c r="E5" s="7" t="s">
        <v>238</v>
      </c>
      <c r="F5" s="7" t="s">
        <v>238</v>
      </c>
    </row>
    <row r="6" spans="1:9">
      <c r="A6" s="6" t="s">
        <v>291</v>
      </c>
      <c r="B6" s="6" t="s">
        <v>238</v>
      </c>
      <c r="C6" s="7" t="s">
        <v>239</v>
      </c>
      <c r="E6" s="7"/>
      <c r="I6" s="7">
        <v>6</v>
      </c>
    </row>
    <row r="7" spans="1:9">
      <c r="A7" s="6" t="s">
        <v>316</v>
      </c>
      <c r="B7" s="6"/>
      <c r="C7" s="7" t="s">
        <v>246</v>
      </c>
      <c r="E7" s="7"/>
    </row>
    <row r="8" spans="1:9">
      <c r="A8" s="6" t="s">
        <v>325</v>
      </c>
      <c r="B8" s="6" t="s">
        <v>238</v>
      </c>
      <c r="C8" s="7" t="s">
        <v>239</v>
      </c>
      <c r="E8" s="7"/>
      <c r="I8" s="7" t="s">
        <v>339</v>
      </c>
    </row>
    <row r="9" spans="1:9">
      <c r="A9" s="6" t="s">
        <v>351</v>
      </c>
      <c r="B9" s="6"/>
      <c r="C9" s="7" t="s">
        <v>246</v>
      </c>
      <c r="E9" s="7"/>
    </row>
    <row r="10" spans="1:9">
      <c r="A10" s="6" t="s">
        <v>356</v>
      </c>
      <c r="B10" s="6"/>
      <c r="C10" s="7" t="s">
        <v>246</v>
      </c>
      <c r="E10" s="7"/>
      <c r="I10" s="7" t="s">
        <v>259</v>
      </c>
    </row>
    <row r="11" spans="1:9">
      <c r="A11" s="6" t="s">
        <v>362</v>
      </c>
      <c r="B11" s="6"/>
      <c r="C11" s="7" t="s">
        <v>246</v>
      </c>
      <c r="E11" s="7"/>
    </row>
    <row r="12" spans="1:9">
      <c r="A12" s="6" t="s">
        <v>367</v>
      </c>
      <c r="B12" s="6" t="s">
        <v>238</v>
      </c>
      <c r="C12" s="7" t="s">
        <v>239</v>
      </c>
      <c r="E12" s="7"/>
      <c r="I12" s="7" t="s">
        <v>277</v>
      </c>
    </row>
    <row r="13" spans="1:9">
      <c r="A13" s="6" t="s">
        <v>381</v>
      </c>
      <c r="B13" s="6"/>
      <c r="C13" s="7" t="s">
        <v>246</v>
      </c>
      <c r="E13" s="7"/>
      <c r="I13" s="7" t="s">
        <v>259</v>
      </c>
    </row>
    <row r="14" spans="1:9">
      <c r="A14" s="6" t="s">
        <v>409</v>
      </c>
      <c r="B14" s="6"/>
      <c r="C14" s="7" t="s">
        <v>246</v>
      </c>
      <c r="E14" s="7"/>
    </row>
    <row r="15" spans="1:9">
      <c r="A15" s="6" t="s">
        <v>417</v>
      </c>
      <c r="B15" s="6" t="s">
        <v>238</v>
      </c>
      <c r="C15" s="7" t="s">
        <v>239</v>
      </c>
      <c r="E15" s="7" t="s">
        <v>238</v>
      </c>
      <c r="F15" s="7" t="s">
        <v>238</v>
      </c>
      <c r="I15" s="7">
        <v>1</v>
      </c>
    </row>
    <row r="16" spans="1:9">
      <c r="A16" s="6" t="s">
        <v>423</v>
      </c>
      <c r="B16" s="6"/>
      <c r="C16" s="7" t="s">
        <v>239</v>
      </c>
      <c r="D16" t="s">
        <v>962</v>
      </c>
      <c r="E16" s="7"/>
      <c r="G16" s="7" t="s">
        <v>264</v>
      </c>
      <c r="I16" s="7" t="s">
        <v>277</v>
      </c>
    </row>
    <row r="17" spans="1:9" ht="28.8">
      <c r="A17" s="6" t="s">
        <v>431</v>
      </c>
      <c r="B17" s="6"/>
      <c r="C17" s="7" t="s">
        <v>239</v>
      </c>
      <c r="D17" t="s">
        <v>962</v>
      </c>
      <c r="E17" s="7"/>
      <c r="I17" s="7" t="s">
        <v>441</v>
      </c>
    </row>
    <row r="18" spans="1:9">
      <c r="A18" s="6" t="s">
        <v>449</v>
      </c>
      <c r="B18" s="6" t="s">
        <v>238</v>
      </c>
      <c r="C18" s="7" t="s">
        <v>239</v>
      </c>
      <c r="E18" s="7" t="s">
        <v>238</v>
      </c>
      <c r="F18" s="7" t="s">
        <v>238</v>
      </c>
      <c r="I18" s="7">
        <v>48</v>
      </c>
    </row>
    <row r="19" spans="1:9">
      <c r="A19" s="6" t="s">
        <v>457</v>
      </c>
      <c r="B19" s="6"/>
      <c r="C19" s="7" t="s">
        <v>239</v>
      </c>
      <c r="D19" t="s">
        <v>962</v>
      </c>
      <c r="E19" s="7" t="s">
        <v>238</v>
      </c>
      <c r="F19" s="7" t="s">
        <v>238</v>
      </c>
      <c r="I19" s="7" t="s">
        <v>305</v>
      </c>
    </row>
    <row r="20" spans="1:9">
      <c r="A20" s="6" t="s">
        <v>472</v>
      </c>
      <c r="B20" s="6"/>
      <c r="C20" s="7" t="s">
        <v>239</v>
      </c>
      <c r="E20" s="7"/>
      <c r="I20" s="7" t="s">
        <v>481</v>
      </c>
    </row>
    <row r="21" spans="1:9">
      <c r="A21" s="6" t="s">
        <v>482</v>
      </c>
      <c r="B21" s="6"/>
      <c r="C21" s="7" t="s">
        <v>246</v>
      </c>
      <c r="E21" s="7"/>
    </row>
    <row r="22" spans="1:9">
      <c r="A22" s="6" t="s">
        <v>489</v>
      </c>
      <c r="B22" s="6"/>
      <c r="C22" s="7" t="s">
        <v>246</v>
      </c>
      <c r="E22" s="7"/>
    </row>
    <row r="23" spans="1:9">
      <c r="A23" s="6" t="s">
        <v>498</v>
      </c>
      <c r="B23" s="6"/>
      <c r="C23" s="7" t="s">
        <v>246</v>
      </c>
      <c r="E23" s="7"/>
    </row>
    <row r="24" spans="1:9">
      <c r="A24" s="6" t="s">
        <v>500</v>
      </c>
      <c r="B24" s="6"/>
      <c r="C24" s="7" t="s">
        <v>239</v>
      </c>
      <c r="D24" t="s">
        <v>962</v>
      </c>
      <c r="E24" s="7"/>
      <c r="I24" s="7">
        <v>0</v>
      </c>
    </row>
    <row r="25" spans="1:9" ht="28.8">
      <c r="A25" s="6" t="s">
        <v>510</v>
      </c>
      <c r="B25" s="6"/>
      <c r="C25" s="7" t="s">
        <v>239</v>
      </c>
      <c r="D25" t="s">
        <v>962</v>
      </c>
      <c r="E25" s="7"/>
      <c r="I25" s="7" t="s">
        <v>524</v>
      </c>
    </row>
    <row r="26" spans="1:9">
      <c r="A26" s="6" t="s">
        <v>534</v>
      </c>
      <c r="B26" s="6" t="s">
        <v>238</v>
      </c>
      <c r="C26" s="7" t="s">
        <v>239</v>
      </c>
      <c r="E26" s="7" t="s">
        <v>238</v>
      </c>
      <c r="F26" s="7" t="s">
        <v>238</v>
      </c>
      <c r="I26" s="7">
        <v>154</v>
      </c>
    </row>
    <row r="27" spans="1:9">
      <c r="A27" s="6" t="s">
        <v>549</v>
      </c>
      <c r="B27" s="6"/>
      <c r="C27" s="7" t="s">
        <v>239</v>
      </c>
      <c r="D27" t="s">
        <v>962</v>
      </c>
      <c r="E27" s="61"/>
      <c r="G27" s="61"/>
    </row>
    <row r="28" spans="1:9">
      <c r="A28" s="6" t="s">
        <v>550</v>
      </c>
      <c r="B28" s="6" t="s">
        <v>238</v>
      </c>
      <c r="C28" s="7" t="s">
        <v>239</v>
      </c>
      <c r="E28" s="7" t="s">
        <v>238</v>
      </c>
      <c r="F28" s="7" t="s">
        <v>238</v>
      </c>
      <c r="I28" s="7">
        <v>4</v>
      </c>
    </row>
    <row r="29" spans="1:9">
      <c r="A29" s="6" t="s">
        <v>565</v>
      </c>
      <c r="B29" s="6"/>
      <c r="C29" s="7" t="s">
        <v>246</v>
      </c>
      <c r="E29" s="7"/>
      <c r="I29" s="7">
        <v>0</v>
      </c>
    </row>
    <row r="30" spans="1:9">
      <c r="A30" s="6" t="s">
        <v>580</v>
      </c>
      <c r="B30" s="6" t="s">
        <v>238</v>
      </c>
      <c r="C30" s="6" t="s">
        <v>239</v>
      </c>
      <c r="E30" s="6" t="s">
        <v>264</v>
      </c>
      <c r="F30" s="6"/>
      <c r="G30" s="6"/>
      <c r="H30" s="6"/>
      <c r="I30" s="6">
        <v>18</v>
      </c>
    </row>
    <row r="31" spans="1:9">
      <c r="A31" s="6" t="s">
        <v>594</v>
      </c>
      <c r="B31" s="6" t="s">
        <v>238</v>
      </c>
      <c r="C31" s="7" t="s">
        <v>246</v>
      </c>
      <c r="D31" t="s">
        <v>962</v>
      </c>
      <c r="E31" s="7" t="s">
        <v>238</v>
      </c>
      <c r="F31" s="7" t="s">
        <v>238</v>
      </c>
      <c r="I31" s="7">
        <v>0</v>
      </c>
    </row>
    <row r="32" spans="1:9">
      <c r="A32" s="6" t="s">
        <v>601</v>
      </c>
      <c r="B32" s="6"/>
      <c r="C32" s="7" t="s">
        <v>239</v>
      </c>
      <c r="D32" t="s">
        <v>962</v>
      </c>
      <c r="E32" s="7"/>
    </row>
    <row r="33" spans="1:9">
      <c r="A33" s="6" t="s">
        <v>604</v>
      </c>
      <c r="B33" s="6" t="s">
        <v>238</v>
      </c>
      <c r="C33" s="7" t="s">
        <v>239</v>
      </c>
      <c r="E33" s="7"/>
      <c r="I33" s="7">
        <v>240</v>
      </c>
    </row>
    <row r="34" spans="1:9">
      <c r="A34" s="6" t="s">
        <v>617</v>
      </c>
      <c r="B34" s="6" t="s">
        <v>238</v>
      </c>
      <c r="C34" s="7" t="s">
        <v>239</v>
      </c>
      <c r="E34" s="7" t="s">
        <v>238</v>
      </c>
      <c r="F34" s="7" t="s">
        <v>238</v>
      </c>
      <c r="I34" s="7">
        <v>10</v>
      </c>
    </row>
    <row r="35" spans="1:9">
      <c r="A35" s="6" t="s">
        <v>625</v>
      </c>
      <c r="B35" s="6"/>
      <c r="C35" s="7" t="s">
        <v>246</v>
      </c>
      <c r="E35" s="7"/>
    </row>
    <row r="36" spans="1:9">
      <c r="A36" s="6" t="s">
        <v>635</v>
      </c>
      <c r="B36" s="6"/>
      <c r="C36" s="7" t="s">
        <v>246</v>
      </c>
      <c r="E36" s="7"/>
    </row>
    <row r="37" spans="1:9">
      <c r="A37" s="6" t="s">
        <v>642</v>
      </c>
      <c r="B37" s="6" t="s">
        <v>238</v>
      </c>
      <c r="C37" s="7" t="s">
        <v>239</v>
      </c>
      <c r="E37" s="7" t="s">
        <v>238</v>
      </c>
      <c r="F37" s="7" t="s">
        <v>238</v>
      </c>
      <c r="I37" s="7">
        <v>25</v>
      </c>
    </row>
    <row r="38" spans="1:9" ht="43.2">
      <c r="A38" s="6" t="s">
        <v>654</v>
      </c>
      <c r="B38" s="6" t="s">
        <v>238</v>
      </c>
      <c r="C38" s="7" t="s">
        <v>239</v>
      </c>
      <c r="E38" s="7" t="s">
        <v>238</v>
      </c>
      <c r="F38" s="7" t="s">
        <v>238</v>
      </c>
      <c r="I38" s="7" t="s">
        <v>660</v>
      </c>
    </row>
    <row r="39" spans="1:9">
      <c r="A39" s="6" t="s">
        <v>664</v>
      </c>
      <c r="B39" s="6" t="s">
        <v>238</v>
      </c>
      <c r="C39" s="7" t="s">
        <v>239</v>
      </c>
      <c r="E39" s="7" t="s">
        <v>264</v>
      </c>
      <c r="I39" s="7">
        <v>3</v>
      </c>
    </row>
    <row r="40" spans="1:9">
      <c r="A40" s="6" t="s">
        <v>675</v>
      </c>
      <c r="B40" s="6"/>
      <c r="C40" s="7" t="s">
        <v>246</v>
      </c>
      <c r="E40" s="7"/>
      <c r="I40" s="7" t="s">
        <v>305</v>
      </c>
    </row>
    <row r="41" spans="1:9">
      <c r="A41" s="7" t="s">
        <v>693</v>
      </c>
      <c r="B41" s="6"/>
      <c r="C41" s="7" t="s">
        <v>774</v>
      </c>
      <c r="E41" s="7"/>
    </row>
    <row r="42" spans="1:9">
      <c r="A42" s="6" t="s">
        <v>694</v>
      </c>
      <c r="B42" s="6"/>
      <c r="C42" s="7" t="s">
        <v>246</v>
      </c>
      <c r="E42" s="7"/>
      <c r="I42" s="7" t="s">
        <v>622</v>
      </c>
    </row>
    <row r="43" spans="1:9">
      <c r="A43" s="6" t="s">
        <v>699</v>
      </c>
      <c r="B43" s="6"/>
      <c r="C43" s="7" t="s">
        <v>246</v>
      </c>
      <c r="E43" s="7"/>
    </row>
    <row r="44" spans="1:9">
      <c r="A44" s="6" t="s">
        <v>706</v>
      </c>
      <c r="B44" s="6" t="s">
        <v>238</v>
      </c>
      <c r="C44" s="7" t="s">
        <v>239</v>
      </c>
      <c r="E44" s="7"/>
      <c r="G44" s="7" t="s">
        <v>238</v>
      </c>
      <c r="H44" s="7" t="s">
        <v>238</v>
      </c>
      <c r="I44" s="7">
        <v>0</v>
      </c>
    </row>
    <row r="45" spans="1:9">
      <c r="A45" s="6" t="s">
        <v>711</v>
      </c>
      <c r="B45" s="6" t="s">
        <v>238</v>
      </c>
      <c r="C45" s="7" t="s">
        <v>239</v>
      </c>
      <c r="E45" s="7" t="s">
        <v>238</v>
      </c>
      <c r="F45" s="7" t="s">
        <v>238</v>
      </c>
      <c r="I45" s="7">
        <v>7</v>
      </c>
    </row>
    <row r="46" spans="1:9">
      <c r="A46" s="6" t="s">
        <v>715</v>
      </c>
      <c r="B46" s="6"/>
      <c r="C46" s="7" t="s">
        <v>246</v>
      </c>
      <c r="E46" s="7"/>
    </row>
    <row r="47" spans="1:9">
      <c r="A47" s="6" t="s">
        <v>725</v>
      </c>
      <c r="B47" s="6" t="s">
        <v>238</v>
      </c>
      <c r="C47" s="7" t="s">
        <v>239</v>
      </c>
      <c r="E47" s="7" t="s">
        <v>238</v>
      </c>
      <c r="F47" s="7" t="s">
        <v>238</v>
      </c>
      <c r="I47" s="7">
        <v>5</v>
      </c>
    </row>
    <row r="48" spans="1:9">
      <c r="A48" s="6" t="s">
        <v>735</v>
      </c>
      <c r="B48" s="6"/>
      <c r="C48" s="7" t="s">
        <v>246</v>
      </c>
      <c r="E48" s="7"/>
    </row>
    <row r="49" spans="1:9" ht="57.6">
      <c r="A49" s="6" t="s">
        <v>739</v>
      </c>
      <c r="B49" s="6"/>
      <c r="C49" s="7" t="s">
        <v>239</v>
      </c>
      <c r="E49" s="7"/>
      <c r="I49" s="7" t="s">
        <v>743</v>
      </c>
    </row>
    <row r="50" spans="1:9">
      <c r="A50" s="6" t="s">
        <v>745</v>
      </c>
      <c r="B50" s="6" t="s">
        <v>238</v>
      </c>
      <c r="C50" s="7" t="s">
        <v>246</v>
      </c>
      <c r="E50" s="7"/>
    </row>
    <row r="51" spans="1:9">
      <c r="A51" s="6" t="s">
        <v>754</v>
      </c>
      <c r="B51" s="6"/>
      <c r="C51" s="7" t="s">
        <v>246</v>
      </c>
      <c r="E51" s="7"/>
      <c r="I51" s="7">
        <v>0</v>
      </c>
    </row>
    <row r="52" spans="1:9">
      <c r="A52" s="6" t="s">
        <v>758</v>
      </c>
      <c r="B52" s="6"/>
      <c r="C52" s="7" t="s">
        <v>239</v>
      </c>
      <c r="D52" t="s">
        <v>962</v>
      </c>
      <c r="E52" s="7"/>
      <c r="I52" s="7">
        <v>0</v>
      </c>
    </row>
    <row r="53" spans="1:9">
      <c r="A53" s="6" t="s">
        <v>765</v>
      </c>
      <c r="B53" s="6" t="s">
        <v>238</v>
      </c>
      <c r="C53" s="7" t="s">
        <v>239</v>
      </c>
      <c r="E53" s="7" t="s">
        <v>238</v>
      </c>
      <c r="F53" s="7" t="s">
        <v>238</v>
      </c>
      <c r="G53" s="7" t="s">
        <v>238</v>
      </c>
      <c r="H53" s="7" t="s">
        <v>238</v>
      </c>
      <c r="I53" s="7">
        <v>0</v>
      </c>
    </row>
    <row r="54" spans="1:9">
      <c r="A54" s="18">
        <f>COUNTA(A3:A53)</f>
        <v>51</v>
      </c>
      <c r="B54" s="6">
        <f t="shared" ref="B54" si="0">COUNTIF(B3:B53,"x")</f>
        <v>20</v>
      </c>
      <c r="C54" s="6">
        <f>COUNTIF(C3:C53,"yes")</f>
        <v>29</v>
      </c>
      <c r="E54" s="6">
        <f>COUNTIF(E3:E53,"x")</f>
        <v>15</v>
      </c>
      <c r="F54" s="6">
        <f>COUNTIF(F3:F53,"x")</f>
        <v>13</v>
      </c>
      <c r="G54" s="6">
        <f>COUNTIF(G3:G53,"x")</f>
        <v>3</v>
      </c>
      <c r="H54" s="6">
        <f>COUNTIF(H3:H53,"x")</f>
        <v>2</v>
      </c>
      <c r="I54" s="7">
        <f>COUNTA(I3:I53)</f>
        <v>34</v>
      </c>
    </row>
    <row r="55" spans="1:9">
      <c r="B55" s="35">
        <v>20</v>
      </c>
      <c r="C55" s="6">
        <f>COUNTIF(C3:C53,"no")</f>
        <v>22</v>
      </c>
      <c r="F55" s="7" t="s">
        <v>1003</v>
      </c>
      <c r="H55" s="7" t="s">
        <v>1005</v>
      </c>
      <c r="I55" s="7" t="s">
        <v>870</v>
      </c>
    </row>
    <row r="56" spans="1:9">
      <c r="A56" s="37">
        <v>52</v>
      </c>
      <c r="B56" s="38"/>
      <c r="C56" s="7">
        <f>COUNTBLANK(C3:C53)</f>
        <v>0</v>
      </c>
      <c r="F56" s="7" t="s">
        <v>1004</v>
      </c>
      <c r="H56" s="7">
        <v>3</v>
      </c>
    </row>
    <row r="57" spans="1:9">
      <c r="A57" s="19"/>
      <c r="B57" s="38" t="s">
        <v>891</v>
      </c>
      <c r="C57" s="7" t="s">
        <v>907</v>
      </c>
      <c r="F57" s="7">
        <v>15</v>
      </c>
    </row>
    <row r="58" spans="1:9">
      <c r="A58" s="19"/>
      <c r="B58" s="38" t="s">
        <v>892</v>
      </c>
    </row>
    <row r="59" spans="1:9">
      <c r="A59" s="19"/>
      <c r="B59" s="38" t="s">
        <v>893</v>
      </c>
    </row>
    <row r="60" spans="1:9">
      <c r="A60" s="19"/>
      <c r="B60" s="38" t="s">
        <v>894</v>
      </c>
    </row>
    <row r="61" spans="1:9">
      <c r="A61" s="19"/>
      <c r="B61" s="38"/>
    </row>
    <row r="62" spans="1:9">
      <c r="A62" s="19"/>
      <c r="B62" s="38" t="s">
        <v>895</v>
      </c>
    </row>
    <row r="63" spans="1:9">
      <c r="A63" s="19"/>
      <c r="B63" s="38" t="s">
        <v>896</v>
      </c>
    </row>
    <row r="64" spans="1:9">
      <c r="A64" s="19"/>
      <c r="B64" s="38" t="s">
        <v>897</v>
      </c>
    </row>
    <row r="65" spans="1:2">
      <c r="A65" s="19"/>
      <c r="B65" s="6"/>
    </row>
    <row r="66" spans="1:2">
      <c r="A66" s="19"/>
      <c r="B66" s="6"/>
    </row>
    <row r="67" spans="1:2">
      <c r="A67" s="19"/>
      <c r="B67" s="6"/>
    </row>
    <row r="68" spans="1:2">
      <c r="A68" s="19"/>
      <c r="B68" s="6"/>
    </row>
    <row r="69" spans="1:2">
      <c r="A69" s="19"/>
      <c r="B69" s="6"/>
    </row>
    <row r="70" spans="1:2">
      <c r="A70" s="19"/>
      <c r="B70" s="6"/>
    </row>
    <row r="71" spans="1:2">
      <c r="A71" s="19"/>
      <c r="B71" s="6"/>
    </row>
    <row r="72" spans="1:2">
      <c r="A72" s="19"/>
      <c r="B72" s="6"/>
    </row>
    <row r="73" spans="1:2">
      <c r="A73" s="19"/>
      <c r="B73" s="6"/>
    </row>
    <row r="74" spans="1:2">
      <c r="A74" s="19"/>
      <c r="B74" s="6"/>
    </row>
    <row r="75" spans="1:2">
      <c r="A75" s="19"/>
      <c r="B75" s="6"/>
    </row>
    <row r="76" spans="1:2">
      <c r="A76" s="19"/>
      <c r="B76" s="6"/>
    </row>
    <row r="77" spans="1:2">
      <c r="A77" s="19"/>
      <c r="B77" s="6"/>
    </row>
    <row r="78" spans="1:2">
      <c r="A78" s="19"/>
      <c r="B78" s="6"/>
    </row>
    <row r="79" spans="1:2">
      <c r="A79" s="19"/>
      <c r="B79" s="6"/>
    </row>
    <row r="80" spans="1:2">
      <c r="A80" s="19"/>
      <c r="B80" s="6"/>
    </row>
    <row r="81" spans="1:9">
      <c r="A81" s="19"/>
      <c r="B81" s="6"/>
    </row>
    <row r="82" spans="1:9">
      <c r="A82" s="19"/>
      <c r="B82" s="6"/>
    </row>
    <row r="83" spans="1:9">
      <c r="A83" s="19"/>
      <c r="B83" s="6"/>
    </row>
    <row r="84" spans="1:9">
      <c r="A84" s="19"/>
      <c r="B84" s="6"/>
    </row>
    <row r="85" spans="1:9">
      <c r="A85" s="19"/>
      <c r="B85" s="6"/>
    </row>
    <row r="86" spans="1:9">
      <c r="A86" s="19"/>
      <c r="B86" s="6"/>
    </row>
    <row r="87" spans="1:9">
      <c r="A87" s="19"/>
      <c r="B87" s="6"/>
    </row>
    <row r="88" spans="1:9">
      <c r="A88" s="19"/>
      <c r="B88" s="6"/>
    </row>
    <row r="89" spans="1:9">
      <c r="A89" s="19" t="s">
        <v>791</v>
      </c>
      <c r="B89" s="6"/>
    </row>
    <row r="90" spans="1:9">
      <c r="A90" s="6" t="s">
        <v>792</v>
      </c>
      <c r="B90" s="6"/>
      <c r="C90" s="7" t="s">
        <v>239</v>
      </c>
    </row>
    <row r="91" spans="1:9">
      <c r="A91" s="6" t="s">
        <v>800</v>
      </c>
      <c r="B91" s="6"/>
      <c r="C91" s="7" t="s">
        <v>246</v>
      </c>
    </row>
    <row r="92" spans="1:9">
      <c r="A92" s="6" t="s">
        <v>865</v>
      </c>
      <c r="B92" s="6"/>
      <c r="C92" s="7" t="s">
        <v>246</v>
      </c>
    </row>
    <row r="93" spans="1:9">
      <c r="A93" s="6" t="s">
        <v>920</v>
      </c>
      <c r="B93" s="6"/>
      <c r="C93" s="7" t="s">
        <v>239</v>
      </c>
      <c r="F93" s="7" t="s">
        <v>264</v>
      </c>
      <c r="I93" s="7" t="s">
        <v>305</v>
      </c>
    </row>
    <row r="94" spans="1:9">
      <c r="A94" s="2" t="s">
        <v>929</v>
      </c>
      <c r="B94" s="6"/>
      <c r="C94" s="7" t="s">
        <v>246</v>
      </c>
    </row>
    <row r="95" spans="1:9">
      <c r="A95" s="6" t="s">
        <v>805</v>
      </c>
      <c r="B95" s="6"/>
      <c r="C95" s="7" t="s">
        <v>246</v>
      </c>
    </row>
    <row r="96" spans="1:9">
      <c r="A96" s="6" t="s">
        <v>819</v>
      </c>
      <c r="B96" s="6" t="s">
        <v>238</v>
      </c>
      <c r="C96" s="7" t="s">
        <v>239</v>
      </c>
      <c r="I96" s="7" t="s">
        <v>273</v>
      </c>
    </row>
    <row r="97" spans="1:9">
      <c r="A97" s="6" t="s">
        <v>833</v>
      </c>
      <c r="B97" s="6"/>
      <c r="C97" s="7" t="s">
        <v>246</v>
      </c>
      <c r="I97" s="7">
        <v>0</v>
      </c>
    </row>
    <row r="98" spans="1:9">
      <c r="A98" s="6" t="s">
        <v>841</v>
      </c>
      <c r="B98" s="6" t="s">
        <v>238</v>
      </c>
      <c r="C98" s="7" t="s">
        <v>239</v>
      </c>
      <c r="I98" s="7" t="s">
        <v>305</v>
      </c>
    </row>
    <row r="99" spans="1:9">
      <c r="A99" s="10">
        <f>COUNTA(A90:A98)</f>
        <v>9</v>
      </c>
      <c r="B99" s="6">
        <f t="shared" ref="B99" si="1">COUNTIF(B90:B98,"x")</f>
        <v>2</v>
      </c>
      <c r="C99" s="7">
        <f>COUNTIF(C90:C98,"yes")</f>
        <v>4</v>
      </c>
      <c r="F99" s="7">
        <f>COUNTIF(F90:F98,"x")</f>
        <v>1</v>
      </c>
      <c r="H99" s="7">
        <f>COUNTIF(H90:H98,"x")</f>
        <v>0</v>
      </c>
    </row>
    <row r="100" spans="1:9">
      <c r="A100" s="6"/>
      <c r="B100" s="6"/>
      <c r="C100" s="7">
        <f>COUNTIF(C90:C98,"no")</f>
        <v>5</v>
      </c>
    </row>
    <row r="102" spans="1:9">
      <c r="A102" s="35">
        <v>11</v>
      </c>
    </row>
    <row r="103" spans="1:9">
      <c r="A103" s="10">
        <v>59</v>
      </c>
    </row>
    <row r="104" spans="1:9">
      <c r="A104" s="35">
        <v>63</v>
      </c>
    </row>
    <row r="112" spans="1:9">
      <c r="A112" s="1"/>
    </row>
    <row r="113" spans="1:1">
      <c r="A113" s="1"/>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row>
    <row r="145" spans="1:1">
      <c r="A145" s="6"/>
    </row>
    <row r="146" spans="1:1">
      <c r="A146" s="6"/>
    </row>
    <row r="147" spans="1:1">
      <c r="A147" s="6"/>
    </row>
    <row r="148" spans="1:1">
      <c r="A148" s="6"/>
    </row>
    <row r="149" spans="1:1">
      <c r="A149" s="6"/>
    </row>
    <row r="150" spans="1:1">
      <c r="A150" s="6"/>
    </row>
    <row r="151" spans="1:1">
      <c r="A151" s="6"/>
    </row>
    <row r="152" spans="1:1">
      <c r="A152" s="7"/>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18"/>
    </row>
  </sheetData>
  <hyperlinks>
    <hyperlink ref="A54" r:id="rId1" display="=@COUNTA(A3:A53"/>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N166"/>
  <sheetViews>
    <sheetView workbookViewId="0">
      <pane xSplit="1" ySplit="2" topLeftCell="B21" activePane="bottomRight" state="frozen"/>
      <selection pane="topRight" activeCell="B1" sqref="B1"/>
      <selection pane="bottomLeft" activeCell="A3" sqref="A3"/>
      <selection pane="bottomRight" sqref="A1:XFD1048576"/>
    </sheetView>
  </sheetViews>
  <sheetFormatPr defaultRowHeight="14.4"/>
  <cols>
    <col min="1" max="1" width="21.44140625" style="10" bestFit="1" customWidth="1"/>
    <col min="2" max="2" width="9.6640625" style="49" customWidth="1"/>
    <col min="3" max="3" width="9.6640625" style="55" customWidth="1"/>
    <col min="4" max="5" width="9.6640625" style="10" customWidth="1"/>
    <col min="6" max="6" width="9.6640625" style="7" customWidth="1"/>
    <col min="7" max="7" width="4.44140625" customWidth="1"/>
    <col min="8" max="9" width="9.6640625" style="49" customWidth="1"/>
    <col min="10" max="10" width="9.6640625" style="52" customWidth="1"/>
    <col min="11" max="12" width="9.6640625" style="10" customWidth="1"/>
    <col min="13" max="13" width="9.6640625" style="7" customWidth="1"/>
  </cols>
  <sheetData>
    <row r="1" spans="1:14" ht="144">
      <c r="A1" s="1" t="s">
        <v>0</v>
      </c>
      <c r="B1" s="44" t="s">
        <v>12</v>
      </c>
      <c r="C1" s="51" t="s">
        <v>86</v>
      </c>
      <c r="D1" s="2" t="s">
        <v>89</v>
      </c>
      <c r="E1" s="2" t="s">
        <v>92</v>
      </c>
      <c r="F1" s="2" t="s">
        <v>98</v>
      </c>
      <c r="G1" s="25"/>
      <c r="H1" s="44" t="s">
        <v>11</v>
      </c>
      <c r="I1" s="44" t="s">
        <v>17</v>
      </c>
      <c r="J1" s="51" t="s">
        <v>85</v>
      </c>
      <c r="K1" s="2" t="s">
        <v>88</v>
      </c>
      <c r="L1" s="2" t="s">
        <v>91</v>
      </c>
      <c r="M1" s="2" t="s">
        <v>97</v>
      </c>
    </row>
    <row r="2" spans="1:14">
      <c r="A2" s="1" t="s">
        <v>233</v>
      </c>
      <c r="B2" s="45"/>
      <c r="C2" s="54"/>
      <c r="D2" s="1"/>
      <c r="E2" s="1"/>
      <c r="F2" s="2"/>
      <c r="H2" s="45"/>
      <c r="I2" s="45"/>
      <c r="J2" s="51"/>
      <c r="K2" s="1"/>
      <c r="L2" s="1"/>
      <c r="M2" s="2"/>
    </row>
    <row r="3" spans="1:14">
      <c r="A3" s="6" t="s">
        <v>234</v>
      </c>
      <c r="B3" s="46"/>
      <c r="C3" s="53"/>
      <c r="D3" s="6"/>
      <c r="E3" s="6"/>
      <c r="H3" s="46"/>
      <c r="I3" s="46" t="s">
        <v>238</v>
      </c>
      <c r="K3" s="6" t="s">
        <v>238</v>
      </c>
      <c r="L3" s="6"/>
    </row>
    <row r="4" spans="1:14">
      <c r="A4" s="6" t="s">
        <v>261</v>
      </c>
      <c r="B4" s="46" t="s">
        <v>238</v>
      </c>
      <c r="C4" s="53"/>
      <c r="D4" s="6"/>
      <c r="E4" s="6" t="s">
        <v>238</v>
      </c>
      <c r="H4" s="46"/>
      <c r="I4" s="46"/>
      <c r="K4" s="6"/>
      <c r="L4" s="6"/>
    </row>
    <row r="5" spans="1:14">
      <c r="A5" s="6" t="s">
        <v>279</v>
      </c>
      <c r="B5" s="46"/>
      <c r="C5" s="53"/>
      <c r="D5" s="6"/>
      <c r="E5" s="6"/>
      <c r="H5" s="46" t="s">
        <v>238</v>
      </c>
      <c r="I5" s="46"/>
      <c r="K5" s="6"/>
      <c r="L5" s="6"/>
      <c r="N5" t="s">
        <v>962</v>
      </c>
    </row>
    <row r="6" spans="1:14">
      <c r="A6" s="6" t="s">
        <v>291</v>
      </c>
      <c r="B6" s="46"/>
      <c r="C6" s="53"/>
      <c r="D6" s="6"/>
      <c r="E6" s="6"/>
      <c r="H6" s="46" t="s">
        <v>238</v>
      </c>
      <c r="I6" s="46"/>
      <c r="K6" s="6"/>
      <c r="L6" s="6"/>
      <c r="N6" t="s">
        <v>962</v>
      </c>
    </row>
    <row r="7" spans="1:14">
      <c r="A7" s="6" t="s">
        <v>316</v>
      </c>
      <c r="B7" s="46"/>
      <c r="C7" s="53"/>
      <c r="D7" s="6"/>
      <c r="E7" s="6"/>
      <c r="H7" s="46"/>
      <c r="I7" s="46"/>
      <c r="K7" s="6"/>
      <c r="L7" s="6"/>
    </row>
    <row r="8" spans="1:14">
      <c r="A8" s="6" t="s">
        <v>325</v>
      </c>
      <c r="B8" s="46" t="s">
        <v>238</v>
      </c>
      <c r="C8" s="53"/>
      <c r="D8" s="6" t="s">
        <v>238</v>
      </c>
      <c r="E8" s="6" t="s">
        <v>238</v>
      </c>
      <c r="H8" s="46" t="s">
        <v>238</v>
      </c>
      <c r="I8" s="46"/>
      <c r="K8" s="6"/>
      <c r="L8" s="6"/>
      <c r="N8" t="s">
        <v>962</v>
      </c>
    </row>
    <row r="9" spans="1:14">
      <c r="A9" s="6" t="s">
        <v>351</v>
      </c>
      <c r="B9" s="46"/>
      <c r="C9" s="53"/>
      <c r="D9" s="6"/>
      <c r="E9" s="6"/>
      <c r="H9" s="46"/>
      <c r="I9" s="46"/>
      <c r="K9" s="6" t="s">
        <v>238</v>
      </c>
      <c r="L9" s="6"/>
      <c r="N9" t="s">
        <v>962</v>
      </c>
    </row>
    <row r="10" spans="1:14">
      <c r="A10" s="6" t="s">
        <v>356</v>
      </c>
      <c r="B10" s="46"/>
      <c r="C10" s="53"/>
      <c r="D10" s="6"/>
      <c r="E10" s="6"/>
      <c r="H10" s="46"/>
      <c r="I10" s="46"/>
      <c r="K10" s="6"/>
      <c r="L10" s="6"/>
    </row>
    <row r="11" spans="1:14">
      <c r="A11" s="6" t="s">
        <v>362</v>
      </c>
      <c r="B11" s="46"/>
      <c r="C11" s="53"/>
      <c r="D11" s="6"/>
      <c r="E11" s="6"/>
      <c r="H11" s="46"/>
      <c r="I11" s="46"/>
      <c r="K11" s="6"/>
      <c r="L11" s="6"/>
    </row>
    <row r="12" spans="1:14">
      <c r="A12" s="6" t="s">
        <v>367</v>
      </c>
      <c r="B12" s="46" t="s">
        <v>238</v>
      </c>
      <c r="C12" s="53"/>
      <c r="D12" s="6"/>
      <c r="E12" s="6" t="s">
        <v>238</v>
      </c>
      <c r="H12" s="46" t="s">
        <v>238</v>
      </c>
      <c r="I12" s="46"/>
      <c r="K12" s="6"/>
      <c r="L12" s="6"/>
      <c r="N12" t="s">
        <v>962</v>
      </c>
    </row>
    <row r="13" spans="1:14">
      <c r="A13" s="6" t="s">
        <v>381</v>
      </c>
      <c r="B13" s="46" t="s">
        <v>238</v>
      </c>
      <c r="C13" s="53"/>
      <c r="D13" s="6" t="s">
        <v>238</v>
      </c>
      <c r="E13" s="6" t="s">
        <v>238</v>
      </c>
      <c r="F13" s="7" t="s">
        <v>238</v>
      </c>
      <c r="H13" s="46"/>
      <c r="I13" s="46"/>
      <c r="K13" s="6"/>
      <c r="L13" s="6"/>
    </row>
    <row r="14" spans="1:14">
      <c r="A14" s="6" t="s">
        <v>409</v>
      </c>
      <c r="B14" s="46"/>
      <c r="C14" s="53"/>
      <c r="D14" s="6"/>
      <c r="E14" s="6"/>
      <c r="H14" s="46"/>
      <c r="I14" s="46"/>
      <c r="K14" s="6"/>
      <c r="L14" s="6"/>
    </row>
    <row r="15" spans="1:14">
      <c r="A15" s="6" t="s">
        <v>417</v>
      </c>
      <c r="B15" s="46"/>
      <c r="C15" s="53"/>
      <c r="D15" s="6"/>
      <c r="E15" s="6" t="s">
        <v>238</v>
      </c>
      <c r="G15" t="s">
        <v>962</v>
      </c>
      <c r="H15" s="46" t="s">
        <v>238</v>
      </c>
      <c r="I15" s="46"/>
      <c r="K15" s="6" t="s">
        <v>238</v>
      </c>
      <c r="L15" s="6"/>
    </row>
    <row r="16" spans="1:14">
      <c r="A16" s="6" t="s">
        <v>423</v>
      </c>
      <c r="B16" s="46"/>
      <c r="C16" s="53"/>
      <c r="D16" s="6" t="s">
        <v>238</v>
      </c>
      <c r="E16" s="6"/>
      <c r="G16" t="s">
        <v>962</v>
      </c>
      <c r="H16" s="46"/>
      <c r="I16" s="46"/>
      <c r="K16" s="6" t="s">
        <v>238</v>
      </c>
      <c r="L16" s="6"/>
    </row>
    <row r="17" spans="1:14">
      <c r="A17" s="6" t="s">
        <v>431</v>
      </c>
      <c r="B17" s="46"/>
      <c r="C17" s="53" t="s">
        <v>238</v>
      </c>
      <c r="D17" s="6" t="s">
        <v>238</v>
      </c>
      <c r="E17" s="6"/>
      <c r="G17" t="s">
        <v>962</v>
      </c>
      <c r="H17" s="46"/>
      <c r="I17" s="46"/>
      <c r="K17" s="6"/>
      <c r="L17" s="6"/>
    </row>
    <row r="18" spans="1:14">
      <c r="A18" s="6" t="s">
        <v>449</v>
      </c>
      <c r="B18" s="46" t="s">
        <v>238</v>
      </c>
      <c r="C18" s="53"/>
      <c r="D18" s="6"/>
      <c r="E18" s="6"/>
      <c r="G18" t="s">
        <v>962</v>
      </c>
      <c r="H18" s="46" t="s">
        <v>238</v>
      </c>
      <c r="I18" s="46"/>
      <c r="J18" s="52" t="s">
        <v>238</v>
      </c>
      <c r="K18" s="6" t="s">
        <v>238</v>
      </c>
      <c r="L18" s="6"/>
    </row>
    <row r="19" spans="1:14">
      <c r="A19" s="6" t="s">
        <v>457</v>
      </c>
      <c r="B19" s="46"/>
      <c r="C19" s="53"/>
      <c r="D19" s="6"/>
      <c r="E19" s="6"/>
      <c r="H19" s="46"/>
      <c r="I19" s="46"/>
      <c r="K19" s="6"/>
      <c r="L19" s="6"/>
    </row>
    <row r="20" spans="1:14">
      <c r="A20" s="6" t="s">
        <v>472</v>
      </c>
      <c r="B20" s="46"/>
      <c r="C20" s="53"/>
      <c r="D20" s="6"/>
      <c r="E20" s="6"/>
      <c r="H20" s="46"/>
      <c r="I20" s="46"/>
      <c r="K20" s="6"/>
      <c r="L20" s="6"/>
    </row>
    <row r="21" spans="1:14">
      <c r="A21" s="6" t="s">
        <v>482</v>
      </c>
      <c r="B21" s="46"/>
      <c r="C21" s="53"/>
      <c r="D21" s="6"/>
      <c r="E21" s="6"/>
      <c r="H21" s="46"/>
      <c r="I21" s="46"/>
      <c r="K21" s="6"/>
      <c r="L21" s="6"/>
    </row>
    <row r="22" spans="1:14">
      <c r="A22" s="6" t="s">
        <v>489</v>
      </c>
      <c r="B22" s="46" t="s">
        <v>238</v>
      </c>
      <c r="C22" s="53"/>
      <c r="D22" s="6"/>
      <c r="E22" s="6"/>
      <c r="G22" t="s">
        <v>962</v>
      </c>
      <c r="H22" s="46"/>
      <c r="I22" s="46"/>
      <c r="J22" s="52" t="s">
        <v>238</v>
      </c>
      <c r="K22" s="6"/>
      <c r="L22" s="6"/>
      <c r="N22" t="s">
        <v>962</v>
      </c>
    </row>
    <row r="23" spans="1:14">
      <c r="A23" s="6" t="s">
        <v>498</v>
      </c>
      <c r="B23" s="46"/>
      <c r="C23" s="53"/>
      <c r="D23" s="6"/>
      <c r="E23" s="6"/>
      <c r="H23" s="46"/>
      <c r="I23" s="46"/>
      <c r="K23" s="6"/>
      <c r="L23" s="6"/>
    </row>
    <row r="24" spans="1:14">
      <c r="A24" s="6" t="s">
        <v>500</v>
      </c>
      <c r="B24" s="46"/>
      <c r="C24" s="53"/>
      <c r="D24" s="6"/>
      <c r="E24" s="6"/>
      <c r="H24" s="46"/>
      <c r="I24" s="46"/>
      <c r="K24" s="6"/>
      <c r="L24" s="6" t="s">
        <v>238</v>
      </c>
      <c r="N24" t="s">
        <v>962</v>
      </c>
    </row>
    <row r="25" spans="1:14">
      <c r="A25" s="6" t="s">
        <v>510</v>
      </c>
      <c r="B25" s="46"/>
      <c r="C25" s="53"/>
      <c r="D25" s="6"/>
      <c r="E25" s="6"/>
      <c r="H25" s="46"/>
      <c r="I25" s="46"/>
      <c r="K25" s="6"/>
      <c r="L25" s="6" t="s">
        <v>238</v>
      </c>
      <c r="N25" t="s">
        <v>962</v>
      </c>
    </row>
    <row r="26" spans="1:14">
      <c r="A26" s="6" t="s">
        <v>534</v>
      </c>
      <c r="B26" s="46" t="s">
        <v>238</v>
      </c>
      <c r="C26" s="53"/>
      <c r="D26" s="6" t="s">
        <v>238</v>
      </c>
      <c r="E26" s="6"/>
      <c r="H26" s="46" t="s">
        <v>238</v>
      </c>
      <c r="I26" s="46" t="s">
        <v>238</v>
      </c>
      <c r="K26" s="6" t="s">
        <v>238</v>
      </c>
      <c r="L26" s="6"/>
    </row>
    <row r="27" spans="1:14">
      <c r="A27" s="6" t="s">
        <v>549</v>
      </c>
      <c r="B27" s="46"/>
      <c r="C27" s="53"/>
      <c r="D27" s="6"/>
      <c r="E27" s="6"/>
      <c r="H27" s="46"/>
      <c r="I27" s="46"/>
      <c r="K27" s="6" t="s">
        <v>238</v>
      </c>
      <c r="L27" s="6" t="s">
        <v>238</v>
      </c>
      <c r="N27" t="s">
        <v>962</v>
      </c>
    </row>
    <row r="28" spans="1:14">
      <c r="A28" s="6" t="s">
        <v>549</v>
      </c>
      <c r="B28" s="46"/>
      <c r="C28" s="53" t="s">
        <v>264</v>
      </c>
      <c r="D28" s="6" t="s">
        <v>264</v>
      </c>
      <c r="E28" s="6" t="s">
        <v>264</v>
      </c>
      <c r="H28" s="46"/>
      <c r="I28" s="46"/>
      <c r="K28" s="6"/>
      <c r="L28" s="6"/>
    </row>
    <row r="29" spans="1:14">
      <c r="A29" s="6" t="s">
        <v>550</v>
      </c>
      <c r="B29" s="46"/>
      <c r="C29" s="53"/>
      <c r="D29" s="6"/>
      <c r="E29" s="6"/>
      <c r="H29" s="46" t="s">
        <v>238</v>
      </c>
      <c r="I29" s="46"/>
      <c r="K29" s="6" t="s">
        <v>238</v>
      </c>
      <c r="L29" s="6"/>
    </row>
    <row r="30" spans="1:14">
      <c r="A30" s="6" t="s">
        <v>565</v>
      </c>
      <c r="B30" s="46"/>
      <c r="C30" s="53"/>
      <c r="D30" s="6"/>
      <c r="E30" s="6"/>
      <c r="H30" s="46"/>
      <c r="I30" s="46"/>
      <c r="K30" s="6"/>
      <c r="L30" s="6"/>
    </row>
    <row r="31" spans="1:14">
      <c r="A31" s="6" t="s">
        <v>580</v>
      </c>
      <c r="B31" s="46" t="s">
        <v>238</v>
      </c>
      <c r="C31" s="53"/>
      <c r="D31" s="6"/>
      <c r="E31" s="6" t="s">
        <v>238</v>
      </c>
      <c r="F31" s="6"/>
      <c r="H31" s="46" t="s">
        <v>238</v>
      </c>
      <c r="I31" s="46" t="s">
        <v>238</v>
      </c>
      <c r="J31" s="53"/>
      <c r="K31" s="6" t="s">
        <v>238</v>
      </c>
      <c r="L31" s="6"/>
      <c r="M31" s="6"/>
    </row>
    <row r="32" spans="1:14">
      <c r="A32" s="6" t="s">
        <v>594</v>
      </c>
      <c r="B32" s="46"/>
      <c r="C32" s="53"/>
      <c r="D32" s="6" t="s">
        <v>238</v>
      </c>
      <c r="E32" s="6"/>
      <c r="G32" t="s">
        <v>962</v>
      </c>
      <c r="H32" s="46" t="s">
        <v>238</v>
      </c>
      <c r="I32" s="46"/>
      <c r="K32" s="6"/>
      <c r="L32" s="6"/>
      <c r="N32" t="s">
        <v>962</v>
      </c>
    </row>
    <row r="33" spans="1:14">
      <c r="A33" s="6" t="s">
        <v>601</v>
      </c>
      <c r="B33" s="46" t="s">
        <v>238</v>
      </c>
      <c r="C33" s="53"/>
      <c r="D33" s="6"/>
      <c r="E33" s="6" t="s">
        <v>238</v>
      </c>
      <c r="H33" s="46"/>
      <c r="I33" s="46" t="s">
        <v>238</v>
      </c>
      <c r="K33" s="6"/>
      <c r="L33" s="6"/>
      <c r="N33" t="s">
        <v>962</v>
      </c>
    </row>
    <row r="34" spans="1:14">
      <c r="A34" s="6" t="s">
        <v>604</v>
      </c>
      <c r="B34" s="46" t="s">
        <v>238</v>
      </c>
      <c r="C34" s="53"/>
      <c r="D34" s="6"/>
      <c r="E34" s="6"/>
      <c r="G34" t="s">
        <v>962</v>
      </c>
      <c r="H34" s="46" t="s">
        <v>238</v>
      </c>
      <c r="I34" s="46"/>
      <c r="K34" s="6"/>
      <c r="L34" s="6"/>
      <c r="M34" s="7" t="s">
        <v>238</v>
      </c>
    </row>
    <row r="35" spans="1:14">
      <c r="A35" s="6" t="s">
        <v>617</v>
      </c>
      <c r="B35" s="46"/>
      <c r="C35" s="53"/>
      <c r="D35" s="6"/>
      <c r="E35" s="6"/>
      <c r="H35" s="46" t="s">
        <v>238</v>
      </c>
      <c r="I35" s="46"/>
      <c r="K35" s="6"/>
      <c r="L35" s="6"/>
      <c r="N35" t="s">
        <v>962</v>
      </c>
    </row>
    <row r="36" spans="1:14">
      <c r="A36" s="6" t="s">
        <v>625</v>
      </c>
      <c r="B36" s="46" t="s">
        <v>238</v>
      </c>
      <c r="C36" s="53"/>
      <c r="D36" s="6"/>
      <c r="E36" s="6" t="s">
        <v>238</v>
      </c>
      <c r="H36" s="46"/>
      <c r="I36" s="46" t="s">
        <v>238</v>
      </c>
      <c r="K36" s="6"/>
      <c r="L36" s="6"/>
      <c r="N36" t="s">
        <v>962</v>
      </c>
    </row>
    <row r="37" spans="1:14">
      <c r="A37" s="6" t="s">
        <v>635</v>
      </c>
      <c r="B37" s="46"/>
      <c r="C37" s="53"/>
      <c r="D37" s="6" t="s">
        <v>238</v>
      </c>
      <c r="E37" s="6"/>
      <c r="G37" t="s">
        <v>962</v>
      </c>
      <c r="H37" s="46"/>
      <c r="I37" s="46" t="s">
        <v>264</v>
      </c>
      <c r="K37" s="6" t="s">
        <v>238</v>
      </c>
      <c r="L37" s="6"/>
    </row>
    <row r="38" spans="1:14">
      <c r="A38" s="6" t="s">
        <v>642</v>
      </c>
      <c r="B38" s="46"/>
      <c r="C38" s="53"/>
      <c r="D38" s="6"/>
      <c r="E38" s="6"/>
      <c r="H38" s="46" t="s">
        <v>238</v>
      </c>
      <c r="I38" s="46"/>
      <c r="K38" s="6" t="s">
        <v>238</v>
      </c>
      <c r="L38" s="6"/>
    </row>
    <row r="39" spans="1:14">
      <c r="A39" s="6" t="s">
        <v>654</v>
      </c>
      <c r="B39" s="46"/>
      <c r="C39" s="53"/>
      <c r="D39" s="6"/>
      <c r="E39" s="6"/>
      <c r="H39" s="46" t="s">
        <v>238</v>
      </c>
      <c r="I39" s="46"/>
      <c r="J39" s="52" t="s">
        <v>238</v>
      </c>
      <c r="K39" s="6" t="s">
        <v>238</v>
      </c>
      <c r="L39" s="6" t="s">
        <v>238</v>
      </c>
    </row>
    <row r="40" spans="1:14">
      <c r="A40" s="6" t="s">
        <v>664</v>
      </c>
      <c r="B40" s="46" t="s">
        <v>238</v>
      </c>
      <c r="C40" s="53"/>
      <c r="D40" s="6" t="s">
        <v>238</v>
      </c>
      <c r="E40" s="6"/>
      <c r="H40" s="46" t="s">
        <v>238</v>
      </c>
      <c r="I40" s="46"/>
      <c r="K40" s="6" t="s">
        <v>238</v>
      </c>
      <c r="L40" s="6"/>
    </row>
    <row r="41" spans="1:14">
      <c r="A41" s="6" t="s">
        <v>675</v>
      </c>
      <c r="B41" s="46"/>
      <c r="C41" s="53"/>
      <c r="D41" s="6"/>
      <c r="E41" s="6"/>
      <c r="H41" s="46"/>
      <c r="I41" s="46"/>
      <c r="K41" s="6"/>
      <c r="L41" s="6"/>
    </row>
    <row r="42" spans="1:14">
      <c r="A42" s="7" t="s">
        <v>693</v>
      </c>
      <c r="B42" s="46" t="s">
        <v>264</v>
      </c>
      <c r="C42" s="53"/>
      <c r="D42" s="6"/>
      <c r="E42" s="6"/>
      <c r="G42" t="s">
        <v>962</v>
      </c>
      <c r="H42" s="46"/>
      <c r="I42" s="46"/>
      <c r="J42" s="52" t="s">
        <v>264</v>
      </c>
      <c r="K42" s="6"/>
      <c r="L42" s="6" t="s">
        <v>264</v>
      </c>
      <c r="N42" t="s">
        <v>962</v>
      </c>
    </row>
    <row r="43" spans="1:14">
      <c r="A43" s="6" t="s">
        <v>694</v>
      </c>
      <c r="B43" s="46" t="s">
        <v>238</v>
      </c>
      <c r="C43" s="53"/>
      <c r="D43" s="6"/>
      <c r="E43" s="6" t="s">
        <v>238</v>
      </c>
      <c r="H43" s="46"/>
      <c r="I43" s="46"/>
      <c r="K43" s="6"/>
      <c r="L43" s="6"/>
    </row>
    <row r="44" spans="1:14">
      <c r="A44" s="6" t="s">
        <v>699</v>
      </c>
      <c r="B44" s="46" t="s">
        <v>238</v>
      </c>
      <c r="C44" s="53"/>
      <c r="D44" s="6"/>
      <c r="E44" s="6"/>
      <c r="G44" t="s">
        <v>962</v>
      </c>
      <c r="H44" s="46"/>
      <c r="I44" s="46"/>
      <c r="K44" s="6"/>
      <c r="L44" s="6"/>
    </row>
    <row r="45" spans="1:14">
      <c r="A45" s="6" t="s">
        <v>706</v>
      </c>
      <c r="B45" s="46" t="s">
        <v>238</v>
      </c>
      <c r="C45" s="53"/>
      <c r="D45" s="6"/>
      <c r="E45" s="6"/>
      <c r="G45" t="s">
        <v>962</v>
      </c>
      <c r="H45" s="46" t="s">
        <v>238</v>
      </c>
      <c r="I45" s="46"/>
      <c r="K45" s="6" t="s">
        <v>238</v>
      </c>
      <c r="L45" s="6"/>
    </row>
    <row r="46" spans="1:14">
      <c r="A46" s="6" t="s">
        <v>711</v>
      </c>
      <c r="B46" s="46" t="s">
        <v>238</v>
      </c>
      <c r="C46" s="53"/>
      <c r="D46" s="6" t="s">
        <v>238</v>
      </c>
      <c r="E46" s="6"/>
      <c r="H46" s="46" t="s">
        <v>238</v>
      </c>
      <c r="I46" s="46" t="s">
        <v>238</v>
      </c>
      <c r="K46" s="6"/>
      <c r="L46" s="6"/>
      <c r="N46" t="s">
        <v>962</v>
      </c>
    </row>
    <row r="47" spans="1:14">
      <c r="A47" s="6" t="s">
        <v>715</v>
      </c>
      <c r="B47" s="46" t="s">
        <v>238</v>
      </c>
      <c r="C47" s="53"/>
      <c r="D47" s="6"/>
      <c r="E47" s="6" t="s">
        <v>238</v>
      </c>
      <c r="H47" s="46"/>
      <c r="I47" s="46"/>
      <c r="K47" s="6"/>
      <c r="L47" s="6"/>
    </row>
    <row r="48" spans="1:14">
      <c r="A48" s="6" t="s">
        <v>725</v>
      </c>
      <c r="B48" s="46" t="s">
        <v>238</v>
      </c>
      <c r="C48" s="53" t="s">
        <v>238</v>
      </c>
      <c r="D48" s="6" t="s">
        <v>238</v>
      </c>
      <c r="E48" s="6"/>
      <c r="H48" s="46" t="s">
        <v>238</v>
      </c>
      <c r="I48" s="46"/>
      <c r="K48" s="6"/>
      <c r="L48" s="6"/>
      <c r="N48" t="s">
        <v>962</v>
      </c>
    </row>
    <row r="49" spans="1:14">
      <c r="A49" s="6" t="s">
        <v>735</v>
      </c>
      <c r="B49" s="46" t="s">
        <v>238</v>
      </c>
      <c r="C49" s="53"/>
      <c r="D49" s="6"/>
      <c r="E49" s="6" t="s">
        <v>238</v>
      </c>
      <c r="H49" s="46"/>
      <c r="I49" s="46" t="s">
        <v>238</v>
      </c>
      <c r="K49" s="6"/>
      <c r="L49" s="6"/>
      <c r="N49" t="s">
        <v>962</v>
      </c>
    </row>
    <row r="50" spans="1:14">
      <c r="A50" s="6" t="s">
        <v>739</v>
      </c>
      <c r="B50" s="46" t="s">
        <v>238</v>
      </c>
      <c r="C50" s="53"/>
      <c r="D50" s="6"/>
      <c r="E50" s="6"/>
      <c r="G50" t="s">
        <v>962</v>
      </c>
      <c r="H50" s="46"/>
      <c r="I50" s="46" t="s">
        <v>238</v>
      </c>
      <c r="K50" s="6"/>
      <c r="L50" s="6"/>
    </row>
    <row r="51" spans="1:14">
      <c r="A51" s="6" t="s">
        <v>745</v>
      </c>
      <c r="B51" s="46" t="s">
        <v>238</v>
      </c>
      <c r="C51" s="53"/>
      <c r="D51" s="6"/>
      <c r="E51" s="6" t="s">
        <v>238</v>
      </c>
      <c r="H51" s="46" t="s">
        <v>238</v>
      </c>
      <c r="I51" s="46" t="s">
        <v>238</v>
      </c>
      <c r="K51" s="6"/>
      <c r="L51" s="6" t="s">
        <v>238</v>
      </c>
    </row>
    <row r="52" spans="1:14">
      <c r="A52" s="6" t="s">
        <v>754</v>
      </c>
      <c r="B52" s="46"/>
      <c r="C52" s="53"/>
      <c r="D52" s="6"/>
      <c r="E52" s="6"/>
      <c r="H52" s="46"/>
      <c r="I52" s="46"/>
      <c r="K52" s="6"/>
      <c r="L52" s="6"/>
    </row>
    <row r="53" spans="1:14">
      <c r="A53" s="6" t="s">
        <v>758</v>
      </c>
      <c r="B53" s="46" t="s">
        <v>238</v>
      </c>
      <c r="C53" s="53" t="s">
        <v>238</v>
      </c>
      <c r="D53" s="6" t="s">
        <v>238</v>
      </c>
      <c r="E53" s="6" t="s">
        <v>238</v>
      </c>
      <c r="H53" s="46"/>
      <c r="I53" s="46" t="s">
        <v>238</v>
      </c>
      <c r="K53" s="6"/>
      <c r="L53" s="6"/>
      <c r="N53" t="s">
        <v>962</v>
      </c>
    </row>
    <row r="54" spans="1:14">
      <c r="A54" s="6" t="s">
        <v>765</v>
      </c>
      <c r="B54" s="46" t="s">
        <v>238</v>
      </c>
      <c r="C54" s="53" t="s">
        <v>238</v>
      </c>
      <c r="D54" s="6"/>
      <c r="E54" s="6"/>
      <c r="H54" s="46" t="s">
        <v>238</v>
      </c>
      <c r="I54" s="46"/>
      <c r="K54" s="6" t="s">
        <v>238</v>
      </c>
      <c r="L54" s="6"/>
    </row>
    <row r="55" spans="1:14">
      <c r="A55" s="18">
        <f>COUNTA(A3:A54)</f>
        <v>52</v>
      </c>
      <c r="B55" s="46">
        <f t="shared" ref="B55:F55" si="0">COUNTIF(B3:B54,"x")</f>
        <v>24</v>
      </c>
      <c r="C55" s="53">
        <f t="shared" si="0"/>
        <v>5</v>
      </c>
      <c r="D55" s="6">
        <f t="shared" si="0"/>
        <v>12</v>
      </c>
      <c r="E55" s="6">
        <f t="shared" si="0"/>
        <v>14</v>
      </c>
      <c r="F55" s="6">
        <f t="shared" si="0"/>
        <v>1</v>
      </c>
      <c r="G55" s="6">
        <f>COUNTIF(G3:G54,"???")</f>
        <v>12</v>
      </c>
      <c r="H55" s="46">
        <f t="shared" ref="H55:I55" si="1">COUNTIF(H3:H54,"x")</f>
        <v>20</v>
      </c>
      <c r="I55" s="46">
        <f t="shared" si="1"/>
        <v>11</v>
      </c>
      <c r="J55" s="53">
        <f t="shared" ref="J55:M55" si="2">COUNTIF(J3:J54,"x")</f>
        <v>4</v>
      </c>
      <c r="K55" s="6">
        <f t="shared" si="2"/>
        <v>15</v>
      </c>
      <c r="L55" s="6">
        <f t="shared" si="2"/>
        <v>6</v>
      </c>
      <c r="M55" s="6">
        <f t="shared" si="2"/>
        <v>1</v>
      </c>
      <c r="N55" s="6">
        <f>COUNTIF(N3:N54,"???")</f>
        <v>18</v>
      </c>
    </row>
    <row r="56" spans="1:14">
      <c r="B56" s="50">
        <v>28</v>
      </c>
      <c r="C56" s="53"/>
      <c r="D56" s="6"/>
      <c r="E56" s="6"/>
      <c r="H56" s="47">
        <v>20</v>
      </c>
      <c r="I56" s="50">
        <v>17</v>
      </c>
      <c r="K56" s="6"/>
      <c r="L56" s="6"/>
    </row>
    <row r="57" spans="1:14">
      <c r="A57" s="37">
        <v>52</v>
      </c>
      <c r="B57" s="46"/>
      <c r="C57" s="53"/>
      <c r="D57" s="6"/>
      <c r="E57" s="6"/>
      <c r="H57" s="48"/>
      <c r="I57" s="46"/>
      <c r="K57" s="6"/>
      <c r="L57" s="6"/>
    </row>
    <row r="58" spans="1:14">
      <c r="A58" s="19"/>
      <c r="B58" s="46"/>
      <c r="C58" s="53"/>
      <c r="D58" s="6"/>
      <c r="E58" s="6"/>
      <c r="H58" s="48" t="s">
        <v>891</v>
      </c>
      <c r="I58" s="46"/>
      <c r="K58" s="6"/>
      <c r="L58" s="6"/>
    </row>
    <row r="59" spans="1:14">
      <c r="A59" s="19"/>
      <c r="B59" s="46"/>
      <c r="C59" s="53"/>
      <c r="D59" s="6"/>
      <c r="E59" s="6"/>
      <c r="H59" s="48" t="s">
        <v>892</v>
      </c>
      <c r="I59" s="46"/>
      <c r="K59" s="6"/>
      <c r="L59" s="6"/>
    </row>
    <row r="60" spans="1:14">
      <c r="A60" s="19"/>
      <c r="B60" s="46"/>
      <c r="C60" s="53"/>
      <c r="D60" s="6"/>
      <c r="E60" s="6"/>
      <c r="H60" s="48" t="s">
        <v>893</v>
      </c>
      <c r="I60" s="46"/>
      <c r="K60" s="6"/>
      <c r="L60" s="6"/>
    </row>
    <row r="61" spans="1:14">
      <c r="A61" s="19"/>
      <c r="B61" s="46"/>
      <c r="C61" s="53"/>
      <c r="D61" s="6"/>
      <c r="E61" s="6"/>
      <c r="H61" s="48" t="s">
        <v>894</v>
      </c>
      <c r="I61" s="46"/>
      <c r="K61" s="6"/>
      <c r="L61" s="6"/>
    </row>
    <row r="62" spans="1:14">
      <c r="A62" s="19"/>
      <c r="B62" s="46"/>
      <c r="C62" s="53"/>
      <c r="D62" s="6"/>
      <c r="E62" s="6"/>
      <c r="H62" s="48"/>
      <c r="I62" s="46"/>
      <c r="K62" s="6"/>
      <c r="L62" s="6"/>
    </row>
    <row r="63" spans="1:14">
      <c r="A63" s="19"/>
      <c r="B63" s="46"/>
      <c r="C63" s="53"/>
      <c r="D63" s="6"/>
      <c r="E63" s="6"/>
      <c r="H63" s="48" t="s">
        <v>895</v>
      </c>
      <c r="I63" s="46"/>
      <c r="K63" s="6"/>
      <c r="L63" s="6"/>
    </row>
    <row r="64" spans="1:14">
      <c r="A64" s="19"/>
      <c r="B64" s="46"/>
      <c r="C64" s="53"/>
      <c r="D64" s="6"/>
      <c r="E64" s="6"/>
      <c r="H64" s="48" t="s">
        <v>896</v>
      </c>
      <c r="I64" s="46"/>
      <c r="K64" s="6"/>
      <c r="L64" s="6"/>
    </row>
    <row r="65" spans="1:12">
      <c r="A65" s="19"/>
      <c r="B65" s="46"/>
      <c r="C65" s="53"/>
      <c r="D65" s="6"/>
      <c r="E65" s="6"/>
      <c r="H65" s="48" t="s">
        <v>897</v>
      </c>
      <c r="I65" s="46"/>
      <c r="K65" s="6"/>
      <c r="L65" s="6"/>
    </row>
    <row r="66" spans="1:12">
      <c r="A66" s="19"/>
      <c r="B66" s="46"/>
      <c r="C66" s="53"/>
      <c r="D66" s="6"/>
      <c r="E66" s="6"/>
      <c r="H66" s="46"/>
      <c r="I66" s="46"/>
      <c r="K66" s="6"/>
      <c r="L66" s="6"/>
    </row>
    <row r="67" spans="1:12">
      <c r="A67" s="19"/>
      <c r="B67" s="46"/>
      <c r="C67" s="53"/>
      <c r="D67" s="6"/>
      <c r="E67" s="6"/>
      <c r="H67" s="46"/>
      <c r="I67" s="46"/>
      <c r="K67" s="6"/>
      <c r="L67" s="6"/>
    </row>
    <row r="68" spans="1:12">
      <c r="A68" s="19"/>
      <c r="B68" s="46"/>
      <c r="C68" s="53"/>
      <c r="D68" s="6"/>
      <c r="E68" s="6"/>
      <c r="H68" s="46"/>
      <c r="I68" s="46"/>
      <c r="K68" s="6"/>
      <c r="L68" s="6"/>
    </row>
    <row r="69" spans="1:12">
      <c r="A69" s="19"/>
      <c r="B69" s="46"/>
      <c r="C69" s="53"/>
      <c r="D69" s="6"/>
      <c r="E69" s="6"/>
      <c r="H69" s="46"/>
      <c r="I69" s="46"/>
      <c r="K69" s="6"/>
      <c r="L69" s="6"/>
    </row>
    <row r="70" spans="1:12">
      <c r="A70" s="19"/>
      <c r="B70" s="46"/>
      <c r="C70" s="53"/>
      <c r="D70" s="6"/>
      <c r="E70" s="6"/>
      <c r="H70" s="46"/>
      <c r="I70" s="46"/>
      <c r="K70" s="6"/>
      <c r="L70" s="6"/>
    </row>
    <row r="71" spans="1:12">
      <c r="A71" s="19"/>
      <c r="B71" s="46"/>
      <c r="C71" s="53"/>
      <c r="D71" s="6"/>
      <c r="E71" s="6"/>
      <c r="H71" s="46"/>
      <c r="I71" s="46"/>
      <c r="K71" s="6"/>
      <c r="L71" s="6"/>
    </row>
    <row r="72" spans="1:12">
      <c r="A72" s="19"/>
      <c r="B72" s="46"/>
      <c r="C72" s="53"/>
      <c r="D72" s="6"/>
      <c r="E72" s="6"/>
      <c r="H72" s="46"/>
      <c r="I72" s="46"/>
      <c r="K72" s="6"/>
      <c r="L72" s="6"/>
    </row>
    <row r="73" spans="1:12">
      <c r="A73" s="19"/>
      <c r="B73" s="46"/>
      <c r="C73" s="53"/>
      <c r="D73" s="6"/>
      <c r="E73" s="6"/>
      <c r="H73" s="46"/>
      <c r="I73" s="46"/>
      <c r="K73" s="6"/>
      <c r="L73" s="6"/>
    </row>
    <row r="74" spans="1:12">
      <c r="A74" s="19"/>
      <c r="B74" s="46"/>
      <c r="C74" s="53"/>
      <c r="D74" s="6"/>
      <c r="E74" s="6"/>
      <c r="H74" s="46"/>
      <c r="I74" s="46"/>
      <c r="K74" s="6"/>
      <c r="L74" s="6"/>
    </row>
    <row r="75" spans="1:12">
      <c r="A75" s="19"/>
      <c r="B75" s="46"/>
      <c r="C75" s="53"/>
      <c r="D75" s="6"/>
      <c r="E75" s="6"/>
      <c r="H75" s="46"/>
      <c r="I75" s="46"/>
      <c r="K75" s="6"/>
      <c r="L75" s="6"/>
    </row>
    <row r="76" spans="1:12">
      <c r="A76" s="19"/>
      <c r="B76" s="46"/>
      <c r="C76" s="53"/>
      <c r="D76" s="6"/>
      <c r="E76" s="6"/>
      <c r="H76" s="46"/>
      <c r="I76" s="46"/>
      <c r="K76" s="6"/>
      <c r="L76" s="6"/>
    </row>
    <row r="77" spans="1:12">
      <c r="A77" s="19"/>
      <c r="B77" s="46"/>
      <c r="C77" s="53"/>
      <c r="D77" s="6"/>
      <c r="E77" s="6"/>
      <c r="H77" s="46"/>
      <c r="I77" s="46"/>
      <c r="K77" s="6"/>
      <c r="L77" s="6"/>
    </row>
    <row r="78" spans="1:12">
      <c r="A78" s="19"/>
      <c r="B78" s="46"/>
      <c r="C78" s="53"/>
      <c r="D78" s="6"/>
      <c r="E78" s="6"/>
      <c r="H78" s="46"/>
      <c r="I78" s="46"/>
      <c r="K78" s="6"/>
      <c r="L78" s="6"/>
    </row>
    <row r="79" spans="1:12">
      <c r="A79" s="19"/>
      <c r="B79" s="46"/>
      <c r="C79" s="53"/>
      <c r="D79" s="6"/>
      <c r="E79" s="6"/>
      <c r="H79" s="46"/>
      <c r="I79" s="46"/>
      <c r="K79" s="6"/>
      <c r="L79" s="6"/>
    </row>
    <row r="80" spans="1:12">
      <c r="A80" s="19"/>
      <c r="B80" s="46"/>
      <c r="C80" s="53"/>
      <c r="D80" s="6"/>
      <c r="E80" s="6"/>
      <c r="H80" s="46"/>
      <c r="I80" s="46"/>
      <c r="K80" s="6"/>
      <c r="L80" s="6"/>
    </row>
    <row r="81" spans="1:12">
      <c r="A81" s="19"/>
      <c r="B81" s="46"/>
      <c r="C81" s="53"/>
      <c r="D81" s="6"/>
      <c r="E81" s="6"/>
      <c r="H81" s="46"/>
      <c r="I81" s="46"/>
      <c r="K81" s="6"/>
      <c r="L81" s="6"/>
    </row>
    <row r="82" spans="1:12">
      <c r="A82" s="19"/>
      <c r="B82" s="46"/>
      <c r="C82" s="53"/>
      <c r="D82" s="6"/>
      <c r="E82" s="6"/>
      <c r="H82" s="46"/>
      <c r="I82" s="46"/>
      <c r="K82" s="6"/>
      <c r="L82" s="6"/>
    </row>
    <row r="83" spans="1:12">
      <c r="A83" s="19"/>
      <c r="B83" s="46"/>
      <c r="C83" s="53"/>
      <c r="D83" s="6"/>
      <c r="E83" s="6"/>
      <c r="H83" s="46"/>
      <c r="I83" s="46"/>
      <c r="K83" s="6"/>
      <c r="L83" s="6"/>
    </row>
    <row r="84" spans="1:12">
      <c r="A84" s="19"/>
      <c r="B84" s="46"/>
      <c r="C84" s="53"/>
      <c r="D84" s="6"/>
      <c r="E84" s="6"/>
      <c r="H84" s="46"/>
      <c r="I84" s="46"/>
      <c r="K84" s="6"/>
      <c r="L84" s="6"/>
    </row>
    <row r="85" spans="1:12">
      <c r="A85" s="19"/>
      <c r="B85" s="46"/>
      <c r="C85" s="53"/>
      <c r="D85" s="6"/>
      <c r="E85" s="6"/>
      <c r="H85" s="46"/>
      <c r="I85" s="46"/>
      <c r="K85" s="6"/>
      <c r="L85" s="6"/>
    </row>
    <row r="86" spans="1:12">
      <c r="A86" s="19"/>
      <c r="B86" s="46"/>
      <c r="C86" s="53"/>
      <c r="D86" s="6"/>
      <c r="E86" s="6"/>
      <c r="H86" s="46"/>
      <c r="I86" s="46"/>
      <c r="K86" s="6"/>
      <c r="L86" s="6"/>
    </row>
    <row r="87" spans="1:12">
      <c r="A87" s="19"/>
      <c r="B87" s="46"/>
      <c r="C87" s="53"/>
      <c r="D87" s="6"/>
      <c r="E87" s="6"/>
      <c r="H87" s="46"/>
      <c r="I87" s="46"/>
      <c r="K87" s="6"/>
      <c r="L87" s="6"/>
    </row>
    <row r="88" spans="1:12">
      <c r="A88" s="19"/>
      <c r="B88" s="46"/>
      <c r="C88" s="53"/>
      <c r="D88" s="6"/>
      <c r="E88" s="6"/>
      <c r="H88" s="46"/>
      <c r="I88" s="46"/>
      <c r="K88" s="6"/>
      <c r="L88" s="6"/>
    </row>
    <row r="89" spans="1:12">
      <c r="A89" s="19"/>
      <c r="B89" s="46"/>
      <c r="C89" s="53"/>
      <c r="D89" s="6"/>
      <c r="E89" s="6"/>
      <c r="H89" s="46"/>
      <c r="I89" s="46"/>
      <c r="K89" s="6"/>
      <c r="L89" s="6"/>
    </row>
    <row r="90" spans="1:12">
      <c r="A90" s="19" t="s">
        <v>791</v>
      </c>
      <c r="B90" s="46"/>
      <c r="C90" s="53"/>
      <c r="D90" s="6"/>
      <c r="E90" s="6"/>
      <c r="H90" s="46"/>
      <c r="I90" s="46"/>
      <c r="K90" s="6"/>
      <c r="L90" s="6"/>
    </row>
    <row r="91" spans="1:12">
      <c r="A91" s="6" t="s">
        <v>792</v>
      </c>
      <c r="B91" s="46" t="s">
        <v>238</v>
      </c>
      <c r="C91" s="53"/>
      <c r="D91" s="6"/>
      <c r="E91" s="6"/>
      <c r="G91" t="s">
        <v>962</v>
      </c>
      <c r="H91" s="46"/>
      <c r="I91" s="46"/>
      <c r="K91" s="6"/>
      <c r="L91" s="6"/>
    </row>
    <row r="92" spans="1:12">
      <c r="A92" s="6" t="s">
        <v>800</v>
      </c>
      <c r="B92" s="46"/>
      <c r="C92" s="53"/>
      <c r="D92" s="6"/>
      <c r="E92" s="6"/>
      <c r="H92" s="46"/>
      <c r="I92" s="46"/>
      <c r="K92" s="6"/>
      <c r="L92" s="6"/>
    </row>
    <row r="93" spans="1:12">
      <c r="A93" s="6" t="s">
        <v>865</v>
      </c>
      <c r="B93" s="46"/>
      <c r="C93" s="53"/>
      <c r="D93" s="6"/>
      <c r="E93" s="6"/>
      <c r="H93" s="46"/>
      <c r="I93" s="46"/>
      <c r="K93" s="6"/>
      <c r="L93" s="6"/>
    </row>
    <row r="94" spans="1:12">
      <c r="A94" s="6" t="s">
        <v>920</v>
      </c>
      <c r="B94" s="46"/>
      <c r="C94" s="53"/>
      <c r="D94" s="6"/>
      <c r="E94" s="6"/>
      <c r="H94" s="46"/>
      <c r="I94" s="46"/>
      <c r="K94" s="6"/>
      <c r="L94" s="6"/>
    </row>
    <row r="95" spans="1:12">
      <c r="A95" s="2" t="s">
        <v>929</v>
      </c>
      <c r="B95" s="46"/>
      <c r="C95" s="53"/>
      <c r="D95" s="6"/>
      <c r="E95" s="6"/>
      <c r="H95" s="46"/>
      <c r="I95" s="46"/>
      <c r="K95" s="6"/>
      <c r="L95" s="6"/>
    </row>
    <row r="96" spans="1:12">
      <c r="A96" s="6" t="s">
        <v>805</v>
      </c>
      <c r="B96" s="46"/>
      <c r="C96" s="53"/>
      <c r="D96" s="6"/>
      <c r="E96" s="6"/>
      <c r="H96" s="46"/>
      <c r="I96" s="46"/>
      <c r="K96" s="6"/>
      <c r="L96" s="6"/>
    </row>
    <row r="97" spans="1:14">
      <c r="A97" s="6" t="s">
        <v>819</v>
      </c>
      <c r="B97" s="46"/>
      <c r="C97" s="53"/>
      <c r="D97" s="6"/>
      <c r="E97" s="6"/>
      <c r="H97" s="46" t="s">
        <v>238</v>
      </c>
      <c r="I97" s="46"/>
      <c r="K97" s="6"/>
      <c r="L97" s="6"/>
      <c r="N97" t="s">
        <v>962</v>
      </c>
    </row>
    <row r="98" spans="1:14">
      <c r="A98" s="6" t="s">
        <v>833</v>
      </c>
      <c r="B98" s="46" t="s">
        <v>238</v>
      </c>
      <c r="C98" s="53"/>
      <c r="D98" s="6"/>
      <c r="E98" s="6"/>
      <c r="G98" t="s">
        <v>962</v>
      </c>
      <c r="H98" s="46"/>
      <c r="I98" s="46"/>
      <c r="K98" s="6" t="s">
        <v>238</v>
      </c>
      <c r="L98" s="6"/>
    </row>
    <row r="99" spans="1:14">
      <c r="A99" s="6" t="s">
        <v>841</v>
      </c>
      <c r="B99" s="46"/>
      <c r="C99" s="53"/>
      <c r="D99" s="6"/>
      <c r="E99" s="6"/>
      <c r="H99" s="46" t="s">
        <v>238</v>
      </c>
      <c r="I99" s="46"/>
      <c r="K99" s="6"/>
      <c r="L99" s="6"/>
      <c r="N99" t="s">
        <v>962</v>
      </c>
    </row>
    <row r="100" spans="1:14">
      <c r="A100" s="10">
        <f>COUNTA(A91:A99)</f>
        <v>9</v>
      </c>
      <c r="B100" s="46">
        <f t="shared" ref="B100:F100" si="3">COUNTIF(B91:B99,"x")</f>
        <v>2</v>
      </c>
      <c r="C100" s="52">
        <f t="shared" si="3"/>
        <v>0</v>
      </c>
      <c r="D100" s="7">
        <f t="shared" si="3"/>
        <v>0</v>
      </c>
      <c r="E100" s="7">
        <f t="shared" si="3"/>
        <v>0</v>
      </c>
      <c r="F100" s="7">
        <f t="shared" si="3"/>
        <v>0</v>
      </c>
      <c r="H100" s="46">
        <f t="shared" ref="H100:I100" si="4">COUNTIF(H91:H99,"x")</f>
        <v>2</v>
      </c>
      <c r="I100" s="46">
        <f t="shared" si="4"/>
        <v>0</v>
      </c>
      <c r="J100" s="52">
        <f t="shared" ref="J100:M100" si="5">COUNTIF(J91:J99,"x")</f>
        <v>0</v>
      </c>
      <c r="K100" s="7">
        <f t="shared" si="5"/>
        <v>1</v>
      </c>
      <c r="L100" s="7">
        <f t="shared" si="5"/>
        <v>0</v>
      </c>
      <c r="M100" s="7">
        <f t="shared" si="5"/>
        <v>0</v>
      </c>
    </row>
    <row r="101" spans="1:14">
      <c r="A101" s="6"/>
      <c r="B101" s="46"/>
      <c r="C101" s="53"/>
      <c r="D101" s="6"/>
      <c r="E101" s="6"/>
      <c r="H101" s="46"/>
      <c r="I101" s="46"/>
      <c r="K101" s="6"/>
      <c r="L101" s="6"/>
    </row>
    <row r="103" spans="1:14">
      <c r="A103" s="35">
        <v>11</v>
      </c>
    </row>
    <row r="104" spans="1:14">
      <c r="A104" s="10">
        <v>59</v>
      </c>
    </row>
    <row r="105" spans="1:14">
      <c r="A105" s="35">
        <v>63</v>
      </c>
    </row>
    <row r="113" spans="1:1">
      <c r="A113" s="1"/>
    </row>
    <row r="114" spans="1:1">
      <c r="A114" s="1"/>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row>
    <row r="146" spans="1:1">
      <c r="A146" s="6"/>
    </row>
    <row r="147" spans="1:1">
      <c r="A147" s="6"/>
    </row>
    <row r="148" spans="1:1">
      <c r="A148" s="6"/>
    </row>
    <row r="149" spans="1:1">
      <c r="A149" s="6"/>
    </row>
    <row r="150" spans="1:1">
      <c r="A150" s="6"/>
    </row>
    <row r="151" spans="1:1">
      <c r="A151" s="6"/>
    </row>
    <row r="152" spans="1:1">
      <c r="A152" s="6"/>
    </row>
    <row r="153" spans="1:1">
      <c r="A153" s="7"/>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18"/>
    </row>
  </sheetData>
  <hyperlinks>
    <hyperlink ref="A55" r:id="rId1" display="=@COUNTA(A3:A53"/>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dimension ref="A1:D166"/>
  <sheetViews>
    <sheetView workbookViewId="0">
      <selection activeCell="D99" sqref="D99"/>
    </sheetView>
  </sheetViews>
  <sheetFormatPr defaultRowHeight="14.4"/>
  <cols>
    <col min="1" max="1" width="21.44140625" style="10" bestFit="1" customWidth="1"/>
    <col min="2" max="3" width="29.33203125" style="7" bestFit="1" customWidth="1"/>
  </cols>
  <sheetData>
    <row r="1" spans="1:3" ht="86.4">
      <c r="A1" s="1" t="s">
        <v>0</v>
      </c>
      <c r="B1" s="2" t="s">
        <v>124</v>
      </c>
      <c r="C1" s="2" t="s">
        <v>172</v>
      </c>
    </row>
    <row r="2" spans="1:3">
      <c r="A2" s="1" t="s">
        <v>233</v>
      </c>
      <c r="B2" s="2"/>
      <c r="C2" s="2"/>
    </row>
    <row r="3" spans="1:3">
      <c r="A3" s="6" t="s">
        <v>234</v>
      </c>
      <c r="B3" s="7" t="s">
        <v>250</v>
      </c>
      <c r="C3" s="7" t="s">
        <v>246</v>
      </c>
    </row>
    <row r="4" spans="1:3">
      <c r="A4" s="6" t="s">
        <v>261</v>
      </c>
      <c r="B4" s="7" t="s">
        <v>250</v>
      </c>
      <c r="C4" s="7" t="s">
        <v>273</v>
      </c>
    </row>
    <row r="5" spans="1:3">
      <c r="A5" s="6" t="s">
        <v>279</v>
      </c>
      <c r="B5" s="7" t="s">
        <v>287</v>
      </c>
      <c r="C5" s="7" t="s">
        <v>239</v>
      </c>
    </row>
    <row r="6" spans="1:3">
      <c r="A6" s="6" t="s">
        <v>291</v>
      </c>
      <c r="B6" s="7" t="s">
        <v>287</v>
      </c>
      <c r="C6" s="7" t="s">
        <v>239</v>
      </c>
    </row>
    <row r="7" spans="1:3">
      <c r="A7" s="6" t="s">
        <v>316</v>
      </c>
      <c r="C7" s="7" t="s">
        <v>273</v>
      </c>
    </row>
    <row r="8" spans="1:3">
      <c r="A8" s="6" t="s">
        <v>325</v>
      </c>
      <c r="B8" s="7" t="s">
        <v>250</v>
      </c>
      <c r="C8" s="7" t="s">
        <v>246</v>
      </c>
    </row>
    <row r="9" spans="1:3">
      <c r="A9" s="6" t="s">
        <v>351</v>
      </c>
      <c r="B9" s="7" t="s">
        <v>250</v>
      </c>
      <c r="C9" s="7" t="s">
        <v>273</v>
      </c>
    </row>
    <row r="10" spans="1:3">
      <c r="A10" s="6" t="s">
        <v>356</v>
      </c>
      <c r="B10" s="7" t="s">
        <v>250</v>
      </c>
      <c r="C10" s="7" t="s">
        <v>273</v>
      </c>
    </row>
    <row r="11" spans="1:3">
      <c r="A11" s="6" t="s">
        <v>362</v>
      </c>
      <c r="B11" s="7" t="s">
        <v>250</v>
      </c>
      <c r="C11" s="7" t="s">
        <v>273</v>
      </c>
    </row>
    <row r="12" spans="1:3">
      <c r="A12" s="6" t="s">
        <v>367</v>
      </c>
      <c r="B12" s="7" t="s">
        <v>250</v>
      </c>
      <c r="C12" s="7" t="s">
        <v>246</v>
      </c>
    </row>
    <row r="13" spans="1:3">
      <c r="A13" s="6" t="s">
        <v>381</v>
      </c>
      <c r="B13" s="7" t="s">
        <v>250</v>
      </c>
      <c r="C13" s="7" t="s">
        <v>273</v>
      </c>
    </row>
    <row r="14" spans="1:3">
      <c r="A14" s="6" t="s">
        <v>409</v>
      </c>
      <c r="B14" s="7" t="s">
        <v>287</v>
      </c>
      <c r="C14" s="7" t="s">
        <v>273</v>
      </c>
    </row>
    <row r="15" spans="1:3">
      <c r="A15" s="6" t="s">
        <v>417</v>
      </c>
      <c r="B15" s="7" t="s">
        <v>287</v>
      </c>
      <c r="C15" s="7" t="s">
        <v>273</v>
      </c>
    </row>
    <row r="16" spans="1:3">
      <c r="A16" s="6" t="s">
        <v>423</v>
      </c>
      <c r="B16" s="7" t="s">
        <v>427</v>
      </c>
      <c r="C16" s="7" t="s">
        <v>246</v>
      </c>
    </row>
    <row r="17" spans="1:4">
      <c r="A17" s="6" t="s">
        <v>431</v>
      </c>
      <c r="B17" s="7" t="s">
        <v>250</v>
      </c>
      <c r="C17" s="7" t="s">
        <v>239</v>
      </c>
      <c r="D17" t="s">
        <v>962</v>
      </c>
    </row>
    <row r="18" spans="1:4">
      <c r="A18" s="6" t="s">
        <v>449</v>
      </c>
      <c r="B18" s="7" t="s">
        <v>427</v>
      </c>
      <c r="C18" s="7" t="s">
        <v>239</v>
      </c>
    </row>
    <row r="19" spans="1:4">
      <c r="A19" s="6" t="s">
        <v>457</v>
      </c>
      <c r="B19" s="7" t="s">
        <v>427</v>
      </c>
      <c r="C19" s="7" t="s">
        <v>239</v>
      </c>
    </row>
    <row r="20" spans="1:4">
      <c r="A20" s="6" t="s">
        <v>472</v>
      </c>
      <c r="B20" s="7" t="s">
        <v>287</v>
      </c>
      <c r="C20" s="7" t="s">
        <v>246</v>
      </c>
    </row>
    <row r="21" spans="1:4">
      <c r="A21" s="6" t="s">
        <v>482</v>
      </c>
      <c r="B21" s="7" t="s">
        <v>250</v>
      </c>
      <c r="C21" s="7" t="s">
        <v>246</v>
      </c>
    </row>
    <row r="22" spans="1:4">
      <c r="A22" s="6" t="s">
        <v>489</v>
      </c>
      <c r="B22" s="7" t="s">
        <v>250</v>
      </c>
    </row>
    <row r="23" spans="1:4">
      <c r="A23" s="6" t="s">
        <v>498</v>
      </c>
      <c r="B23" s="7" t="s">
        <v>427</v>
      </c>
      <c r="C23" s="7" t="s">
        <v>273</v>
      </c>
    </row>
    <row r="24" spans="1:4">
      <c r="A24" s="6" t="s">
        <v>500</v>
      </c>
      <c r="B24" s="7" t="s">
        <v>250</v>
      </c>
      <c r="C24" s="7" t="s">
        <v>239</v>
      </c>
      <c r="D24" t="s">
        <v>962</v>
      </c>
    </row>
    <row r="25" spans="1:4">
      <c r="A25" s="6" t="s">
        <v>510</v>
      </c>
      <c r="B25" s="7" t="s">
        <v>427</v>
      </c>
      <c r="C25" s="7" t="s">
        <v>246</v>
      </c>
    </row>
    <row r="26" spans="1:4">
      <c r="A26" s="6" t="s">
        <v>534</v>
      </c>
      <c r="B26" s="7" t="s">
        <v>427</v>
      </c>
      <c r="C26" s="7" t="s">
        <v>239</v>
      </c>
    </row>
    <row r="27" spans="1:4">
      <c r="A27" s="6" t="s">
        <v>549</v>
      </c>
      <c r="B27" s="7" t="s">
        <v>427</v>
      </c>
    </row>
    <row r="28" spans="1:4">
      <c r="A28" s="6" t="s">
        <v>549</v>
      </c>
    </row>
    <row r="29" spans="1:4">
      <c r="A29" s="6" t="s">
        <v>550</v>
      </c>
      <c r="B29" s="7" t="s">
        <v>287</v>
      </c>
      <c r="C29" s="7" t="s">
        <v>273</v>
      </c>
    </row>
    <row r="30" spans="1:4">
      <c r="A30" s="6" t="s">
        <v>565</v>
      </c>
      <c r="B30" s="7" t="s">
        <v>250</v>
      </c>
      <c r="C30" s="7" t="s">
        <v>273</v>
      </c>
    </row>
    <row r="31" spans="1:4">
      <c r="A31" s="6" t="s">
        <v>580</v>
      </c>
      <c r="B31" s="6" t="s">
        <v>250</v>
      </c>
      <c r="C31" s="6" t="s">
        <v>273</v>
      </c>
    </row>
    <row r="32" spans="1:4">
      <c r="A32" s="6" t="s">
        <v>594</v>
      </c>
      <c r="B32" s="7" t="s">
        <v>427</v>
      </c>
      <c r="C32" s="7" t="s">
        <v>246</v>
      </c>
    </row>
    <row r="33" spans="1:4">
      <c r="A33" s="6" t="s">
        <v>601</v>
      </c>
      <c r="B33" s="7" t="s">
        <v>427</v>
      </c>
    </row>
    <row r="34" spans="1:4">
      <c r="A34" s="6" t="s">
        <v>604</v>
      </c>
      <c r="B34" s="7" t="s">
        <v>287</v>
      </c>
      <c r="C34" s="7" t="s">
        <v>239</v>
      </c>
    </row>
    <row r="35" spans="1:4">
      <c r="A35" s="6" t="s">
        <v>617</v>
      </c>
      <c r="B35" s="7" t="s">
        <v>250</v>
      </c>
      <c r="C35" s="7" t="s">
        <v>273</v>
      </c>
    </row>
    <row r="36" spans="1:4">
      <c r="A36" s="6" t="s">
        <v>625</v>
      </c>
      <c r="B36" s="7" t="s">
        <v>250</v>
      </c>
      <c r="C36" s="7" t="s">
        <v>273</v>
      </c>
    </row>
    <row r="37" spans="1:4">
      <c r="A37" s="6" t="s">
        <v>635</v>
      </c>
      <c r="B37" s="7" t="s">
        <v>250</v>
      </c>
      <c r="C37" s="7" t="s">
        <v>273</v>
      </c>
    </row>
    <row r="38" spans="1:4">
      <c r="A38" s="6" t="s">
        <v>642</v>
      </c>
      <c r="B38" s="7" t="s">
        <v>250</v>
      </c>
      <c r="C38" s="7" t="s">
        <v>246</v>
      </c>
    </row>
    <row r="39" spans="1:4">
      <c r="A39" s="6" t="s">
        <v>654</v>
      </c>
      <c r="B39" s="7" t="s">
        <v>287</v>
      </c>
      <c r="C39" s="7" t="s">
        <v>273</v>
      </c>
    </row>
    <row r="40" spans="1:4">
      <c r="A40" s="6" t="s">
        <v>664</v>
      </c>
      <c r="B40" s="7" t="s">
        <v>250</v>
      </c>
      <c r="C40" s="7" t="s">
        <v>246</v>
      </c>
    </row>
    <row r="41" spans="1:4">
      <c r="A41" s="6" t="s">
        <v>675</v>
      </c>
      <c r="B41" s="7" t="s">
        <v>287</v>
      </c>
      <c r="C41" s="7" t="s">
        <v>239</v>
      </c>
    </row>
    <row r="42" spans="1:4">
      <c r="A42" s="7" t="s">
        <v>693</v>
      </c>
      <c r="B42" s="7" t="s">
        <v>427</v>
      </c>
      <c r="C42" s="7" t="s">
        <v>909</v>
      </c>
    </row>
    <row r="43" spans="1:4">
      <c r="A43" s="6" t="s">
        <v>694</v>
      </c>
      <c r="B43" s="7" t="s">
        <v>427</v>
      </c>
      <c r="C43" s="7" t="s">
        <v>273</v>
      </c>
    </row>
    <row r="44" spans="1:4">
      <c r="A44" s="6" t="s">
        <v>699</v>
      </c>
      <c r="B44" s="7" t="s">
        <v>250</v>
      </c>
      <c r="C44" s="7" t="s">
        <v>239</v>
      </c>
      <c r="D44" t="s">
        <v>962</v>
      </c>
    </row>
    <row r="45" spans="1:4">
      <c r="A45" s="6" t="s">
        <v>706</v>
      </c>
      <c r="B45" s="7" t="s">
        <v>287</v>
      </c>
      <c r="C45" s="7" t="s">
        <v>273</v>
      </c>
    </row>
    <row r="46" spans="1:4">
      <c r="A46" s="6" t="s">
        <v>711</v>
      </c>
      <c r="B46" s="7" t="s">
        <v>250</v>
      </c>
      <c r="C46" s="7" t="s">
        <v>273</v>
      </c>
    </row>
    <row r="47" spans="1:4">
      <c r="A47" s="6" t="s">
        <v>715</v>
      </c>
      <c r="B47" s="7" t="s">
        <v>250</v>
      </c>
      <c r="C47" s="7" t="s">
        <v>246</v>
      </c>
    </row>
    <row r="48" spans="1:4">
      <c r="A48" s="6" t="s">
        <v>725</v>
      </c>
      <c r="B48" s="7" t="s">
        <v>250</v>
      </c>
      <c r="C48" s="7" t="s">
        <v>239</v>
      </c>
      <c r="D48" t="s">
        <v>962</v>
      </c>
    </row>
    <row r="49" spans="1:4">
      <c r="A49" s="6" t="s">
        <v>735</v>
      </c>
      <c r="B49" s="7" t="s">
        <v>287</v>
      </c>
      <c r="C49" s="7" t="s">
        <v>273</v>
      </c>
    </row>
    <row r="50" spans="1:4">
      <c r="A50" s="6" t="s">
        <v>739</v>
      </c>
      <c r="B50" s="7" t="s">
        <v>250</v>
      </c>
    </row>
    <row r="51" spans="1:4">
      <c r="A51" s="6" t="s">
        <v>745</v>
      </c>
      <c r="B51" s="7" t="s">
        <v>250</v>
      </c>
    </row>
    <row r="52" spans="1:4">
      <c r="A52" s="6" t="s">
        <v>754</v>
      </c>
      <c r="B52" s="7" t="s">
        <v>250</v>
      </c>
      <c r="C52" s="7" t="s">
        <v>246</v>
      </c>
    </row>
    <row r="53" spans="1:4">
      <c r="A53" s="6" t="s">
        <v>758</v>
      </c>
      <c r="B53" s="7" t="s">
        <v>427</v>
      </c>
      <c r="C53" s="7" t="s">
        <v>246</v>
      </c>
    </row>
    <row r="54" spans="1:4">
      <c r="A54" s="6" t="s">
        <v>765</v>
      </c>
      <c r="B54" s="7" t="s">
        <v>250</v>
      </c>
      <c r="C54" s="7" t="s">
        <v>239</v>
      </c>
      <c r="D54" t="s">
        <v>962</v>
      </c>
    </row>
    <row r="55" spans="1:4">
      <c r="A55" s="18">
        <f>COUNTA(A3:A54)</f>
        <v>52</v>
      </c>
      <c r="B55" s="6">
        <f>COUNTIF(B3:B54,"COD and PRD")</f>
        <v>12</v>
      </c>
      <c r="C55" s="6">
        <f>COUNTIF(C3:C54,"yes")</f>
        <v>12</v>
      </c>
    </row>
    <row r="56" spans="1:4">
      <c r="B56" s="6">
        <f>COUNTIF(B3:B54,"neither")</f>
        <v>27</v>
      </c>
      <c r="C56" s="6">
        <f>COUNTIF(C3:C54,"no")</f>
        <v>14</v>
      </c>
    </row>
    <row r="57" spans="1:4">
      <c r="A57" s="37">
        <v>52</v>
      </c>
      <c r="B57" s="6">
        <f>COUNTIF(B3:B54,"coefficient of dispersion (cod)")</f>
        <v>11</v>
      </c>
      <c r="C57" s="6">
        <f>COUNTIF(C3:C54,"not applicable")</f>
        <v>20</v>
      </c>
    </row>
    <row r="58" spans="1:4">
      <c r="A58" s="19"/>
      <c r="B58" s="7">
        <f>COUNTBLANK(B3:B54)</f>
        <v>2</v>
      </c>
      <c r="C58" s="7">
        <f>COUNTBLANK(C3:C54)</f>
        <v>6</v>
      </c>
    </row>
    <row r="59" spans="1:4">
      <c r="A59" s="19"/>
      <c r="B59" s="7" t="s">
        <v>926</v>
      </c>
    </row>
    <row r="60" spans="1:4">
      <c r="A60" s="19"/>
    </row>
    <row r="61" spans="1:4">
      <c r="A61" s="19"/>
    </row>
    <row r="62" spans="1:4">
      <c r="A62" s="19"/>
    </row>
    <row r="63" spans="1:4">
      <c r="A63" s="19"/>
    </row>
    <row r="64" spans="1:4">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row r="74" spans="1:1">
      <c r="A74" s="19"/>
    </row>
    <row r="75" spans="1:1">
      <c r="A75" s="19"/>
    </row>
    <row r="76" spans="1:1">
      <c r="A76" s="19"/>
    </row>
    <row r="77" spans="1:1">
      <c r="A77" s="19"/>
    </row>
    <row r="78" spans="1:1">
      <c r="A78" s="19"/>
    </row>
    <row r="79" spans="1:1">
      <c r="A79" s="19"/>
    </row>
    <row r="80" spans="1:1">
      <c r="A80" s="19"/>
    </row>
    <row r="81" spans="1:4">
      <c r="A81" s="19"/>
    </row>
    <row r="82" spans="1:4">
      <c r="A82" s="19"/>
    </row>
    <row r="83" spans="1:4">
      <c r="A83" s="19"/>
    </row>
    <row r="84" spans="1:4">
      <c r="A84" s="19"/>
    </row>
    <row r="85" spans="1:4">
      <c r="A85" s="19"/>
    </row>
    <row r="86" spans="1:4">
      <c r="A86" s="19"/>
    </row>
    <row r="87" spans="1:4">
      <c r="A87" s="19"/>
    </row>
    <row r="88" spans="1:4">
      <c r="A88" s="19"/>
    </row>
    <row r="89" spans="1:4">
      <c r="A89" s="19"/>
    </row>
    <row r="90" spans="1:4">
      <c r="A90" s="19" t="s">
        <v>791</v>
      </c>
    </row>
    <row r="91" spans="1:4">
      <c r="A91" s="6" t="s">
        <v>792</v>
      </c>
      <c r="B91" s="7" t="s">
        <v>427</v>
      </c>
      <c r="C91" s="7" t="s">
        <v>239</v>
      </c>
    </row>
    <row r="92" spans="1:4">
      <c r="A92" s="6" t="s">
        <v>800</v>
      </c>
      <c r="B92" s="7" t="s">
        <v>427</v>
      </c>
      <c r="C92" s="7" t="s">
        <v>239</v>
      </c>
    </row>
    <row r="93" spans="1:4">
      <c r="A93" s="6" t="s">
        <v>865</v>
      </c>
      <c r="B93" s="7" t="s">
        <v>427</v>
      </c>
      <c r="C93" s="7" t="s">
        <v>273</v>
      </c>
    </row>
    <row r="94" spans="1:4">
      <c r="A94" s="6" t="s">
        <v>920</v>
      </c>
      <c r="B94" s="7" t="s">
        <v>427</v>
      </c>
      <c r="C94" s="7" t="s">
        <v>239</v>
      </c>
    </row>
    <row r="95" spans="1:4">
      <c r="A95" s="2" t="s">
        <v>929</v>
      </c>
      <c r="B95" s="7" t="s">
        <v>250</v>
      </c>
      <c r="C95" s="7" t="s">
        <v>239</v>
      </c>
      <c r="D95" t="s">
        <v>962</v>
      </c>
    </row>
    <row r="96" spans="1:4">
      <c r="A96" s="6" t="s">
        <v>805</v>
      </c>
      <c r="B96" s="7" t="s">
        <v>287</v>
      </c>
      <c r="C96" s="7" t="s">
        <v>273</v>
      </c>
    </row>
    <row r="97" spans="1:3">
      <c r="A97" s="6" t="s">
        <v>819</v>
      </c>
      <c r="B97" s="7" t="s">
        <v>287</v>
      </c>
      <c r="C97" s="7" t="s">
        <v>239</v>
      </c>
    </row>
    <row r="98" spans="1:3">
      <c r="A98" s="6" t="s">
        <v>833</v>
      </c>
      <c r="B98" s="7" t="s">
        <v>250</v>
      </c>
      <c r="C98" s="7" t="s">
        <v>273</v>
      </c>
    </row>
    <row r="99" spans="1:3">
      <c r="A99" s="6" t="s">
        <v>841</v>
      </c>
      <c r="B99" s="7" t="s">
        <v>250</v>
      </c>
      <c r="C99" s="7" t="s">
        <v>273</v>
      </c>
    </row>
    <row r="100" spans="1:3">
      <c r="A100" s="10">
        <f>COUNTA(A91:A99)</f>
        <v>9</v>
      </c>
      <c r="B100" s="7">
        <f>COUNTIF(B91:B99,"cod and prd")</f>
        <v>4</v>
      </c>
      <c r="C100" s="6">
        <f>COUNTIF(C91:C99,"yes")</f>
        <v>5</v>
      </c>
    </row>
    <row r="101" spans="1:3">
      <c r="A101" s="6"/>
      <c r="B101" s="7">
        <f>COUNTIF(B91:B99,"coefficient of dispersion (cod)")</f>
        <v>2</v>
      </c>
      <c r="C101" s="6">
        <f>COUNTIF(C91:C99,"no")</f>
        <v>0</v>
      </c>
    </row>
    <row r="102" spans="1:3">
      <c r="B102" s="7">
        <f>COUNTIF(B91:B99,"neither")</f>
        <v>3</v>
      </c>
      <c r="C102" s="6">
        <f>COUNTIF(C91:C99,"not applicable")</f>
        <v>4</v>
      </c>
    </row>
    <row r="103" spans="1:3">
      <c r="A103" s="35">
        <v>11</v>
      </c>
    </row>
    <row r="104" spans="1:3">
      <c r="A104" s="10">
        <v>59</v>
      </c>
    </row>
    <row r="105" spans="1:3">
      <c r="A105" s="35">
        <v>63</v>
      </c>
    </row>
    <row r="113" spans="1:1">
      <c r="A113" s="1"/>
    </row>
    <row r="114" spans="1:1">
      <c r="A114" s="1"/>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row>
    <row r="146" spans="1:1">
      <c r="A146" s="6"/>
    </row>
    <row r="147" spans="1:1">
      <c r="A147" s="6"/>
    </row>
    <row r="148" spans="1:1">
      <c r="A148" s="6"/>
    </row>
    <row r="149" spans="1:1">
      <c r="A149" s="6"/>
    </row>
    <row r="150" spans="1:1">
      <c r="A150" s="6"/>
    </row>
    <row r="151" spans="1:1">
      <c r="A151" s="6"/>
    </row>
    <row r="152" spans="1:1">
      <c r="A152" s="6"/>
    </row>
    <row r="153" spans="1:1">
      <c r="A153" s="7"/>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18"/>
    </row>
  </sheetData>
  <hyperlinks>
    <hyperlink ref="A55" r:id="rId1" display="=@COUNTA(A3:A53"/>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Sheet1</vt:lpstr>
      <vt:lpstr>Purpose-CIs</vt:lpstr>
      <vt:lpstr>COD Strds</vt:lpstr>
      <vt:lpstr>Sales Chs</vt:lpstr>
      <vt:lpstr>Spl rep-Meth</vt:lpstr>
      <vt:lpstr>Sheet6</vt:lpstr>
      <vt:lpstr>Sheet7</vt:lpstr>
      <vt:lpstr>Sheet8</vt:lpstr>
      <vt:lpstr>Sheet10</vt:lpstr>
      <vt:lpstr>Sheet9</vt:lpstr>
      <vt:lpstr>Sheet11</vt:lpstr>
      <vt:lpstr>'Purpose-CIs'!Print_Area</vt:lpstr>
      <vt:lpstr>'Purpose-CIs'!Print_Titles</vt:lpstr>
    </vt:vector>
  </TitlesOfParts>
  <Company>ISTC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Anderson</dc:creator>
  <cp:lastModifiedBy>ritter</cp:lastModifiedBy>
  <cp:lastPrinted>2011-06-29T15:52:50Z</cp:lastPrinted>
  <dcterms:created xsi:type="dcterms:W3CDTF">2011-06-20T14:17:48Z</dcterms:created>
  <dcterms:modified xsi:type="dcterms:W3CDTF">2012-03-22T17:55:53Z</dcterms:modified>
</cp:coreProperties>
</file>